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odrisPutns\Documents\konkursi\lifta ierikosana\Projekts\Tame\"/>
    </mc:Choice>
  </mc:AlternateContent>
  <bookViews>
    <workbookView xWindow="0" yWindow="0" windowWidth="16755" windowHeight="9150" tabRatio="878"/>
  </bookViews>
  <sheets>
    <sheet name="Kopizm." sheetId="40" r:id="rId1"/>
    <sheet name="Būvn.koptāme" sheetId="91" r:id="rId2"/>
    <sheet name="Kopsavilkums Nr.1" sheetId="90" r:id="rId3"/>
    <sheet name="Sagat.d." sheetId="105" r:id="rId4"/>
    <sheet name="Celtn.darbi" sheetId="106" r:id="rId5"/>
    <sheet name="EL" sheetId="130" r:id="rId6"/>
    <sheet name="Ugdz_apzin" sheetId="131" r:id="rId7"/>
    <sheet name="AVK" sheetId="132" r:id="rId8"/>
    <sheet name="Lifts" sheetId="133" r:id="rId9"/>
  </sheets>
  <definedNames>
    <definedName name="_xlnm.Print_Area" localSheetId="3">Sagat.d.!$A$1:$Q$38</definedName>
  </definedNames>
  <calcPr calcId="152511" iterateDelta="0.1"/>
</workbook>
</file>

<file path=xl/calcChain.xml><?xml version="1.0" encoding="utf-8"?>
<calcChain xmlns="http://schemas.openxmlformats.org/spreadsheetml/2006/main">
  <c r="I83" i="106" l="1"/>
  <c r="L83" i="106" s="1"/>
  <c r="M83" i="106"/>
  <c r="O83" i="106"/>
  <c r="P83" i="106"/>
  <c r="I85" i="106"/>
  <c r="M85" i="106"/>
  <c r="O85" i="106"/>
  <c r="P85" i="106"/>
  <c r="I86" i="106"/>
  <c r="L86" i="106" s="1"/>
  <c r="M86" i="106"/>
  <c r="O86" i="106"/>
  <c r="P86" i="106"/>
  <c r="I17" i="106"/>
  <c r="M17" i="106"/>
  <c r="O17" i="106"/>
  <c r="P17" i="106"/>
  <c r="I18" i="106"/>
  <c r="L18" i="106" s="1"/>
  <c r="M18" i="106"/>
  <c r="O18" i="106"/>
  <c r="P18" i="106"/>
  <c r="I19" i="106"/>
  <c r="M19" i="106"/>
  <c r="O19" i="106"/>
  <c r="P19" i="106"/>
  <c r="I20" i="106"/>
  <c r="L20" i="106" s="1"/>
  <c r="M20" i="106"/>
  <c r="O20" i="106"/>
  <c r="P20" i="106"/>
  <c r="I21" i="106"/>
  <c r="M21" i="106"/>
  <c r="O21" i="106"/>
  <c r="P21" i="106"/>
  <c r="I22" i="106"/>
  <c r="L22" i="106" s="1"/>
  <c r="M22" i="106"/>
  <c r="O22" i="106"/>
  <c r="P22" i="106"/>
  <c r="F23" i="106"/>
  <c r="N23" i="106" s="1"/>
  <c r="I23" i="106"/>
  <c r="L23" i="106"/>
  <c r="P23" i="106"/>
  <c r="F24" i="106"/>
  <c r="I24" i="106"/>
  <c r="L24" i="106"/>
  <c r="N24" i="106"/>
  <c r="P24" i="106"/>
  <c r="I25" i="106"/>
  <c r="M25" i="106"/>
  <c r="O25" i="106"/>
  <c r="P25" i="106"/>
  <c r="I26" i="106"/>
  <c r="L26" i="106"/>
  <c r="M26" i="106"/>
  <c r="N26" i="106"/>
  <c r="O26" i="106"/>
  <c r="P26" i="106"/>
  <c r="I27" i="106"/>
  <c r="M27" i="106"/>
  <c r="O27" i="106"/>
  <c r="P27" i="106"/>
  <c r="L28" i="106"/>
  <c r="M28" i="106"/>
  <c r="N28" i="106"/>
  <c r="O28" i="106"/>
  <c r="Q28" i="106" s="1"/>
  <c r="P28" i="106"/>
  <c r="I30" i="106"/>
  <c r="L30" i="106"/>
  <c r="M30" i="106"/>
  <c r="N30" i="106"/>
  <c r="O30" i="106"/>
  <c r="P30" i="106"/>
  <c r="O31" i="106"/>
  <c r="P31" i="106"/>
  <c r="I32" i="106"/>
  <c r="M32" i="106"/>
  <c r="O32" i="106"/>
  <c r="P32" i="106"/>
  <c r="I33" i="106"/>
  <c r="L33" i="106"/>
  <c r="M33" i="106"/>
  <c r="N33" i="106"/>
  <c r="O33" i="106"/>
  <c r="P33" i="106"/>
  <c r="I34" i="106"/>
  <c r="M34" i="106"/>
  <c r="O34" i="106"/>
  <c r="P34" i="106"/>
  <c r="I36" i="106"/>
  <c r="L36" i="106" s="1"/>
  <c r="M36" i="106"/>
  <c r="O36" i="106"/>
  <c r="P36" i="106"/>
  <c r="I37" i="106"/>
  <c r="M37" i="106"/>
  <c r="O37" i="106"/>
  <c r="P37" i="106"/>
  <c r="I38" i="106"/>
  <c r="L38" i="106"/>
  <c r="M38" i="106"/>
  <c r="N38" i="106"/>
  <c r="O38" i="106"/>
  <c r="P38" i="106"/>
  <c r="I39" i="106"/>
  <c r="M39" i="106"/>
  <c r="O39" i="106"/>
  <c r="P39" i="106"/>
  <c r="I40" i="106"/>
  <c r="L40" i="106" s="1"/>
  <c r="M40" i="106"/>
  <c r="O40" i="106"/>
  <c r="P40" i="106"/>
  <c r="I42" i="106"/>
  <c r="M42" i="106"/>
  <c r="O42" i="106"/>
  <c r="P42" i="106"/>
  <c r="I43" i="106"/>
  <c r="L43" i="106"/>
  <c r="M43" i="106"/>
  <c r="N43" i="106"/>
  <c r="O43" i="106"/>
  <c r="P43" i="106"/>
  <c r="I44" i="106"/>
  <c r="M44" i="106"/>
  <c r="O44" i="106"/>
  <c r="P44" i="106"/>
  <c r="I45" i="106"/>
  <c r="L45" i="106" s="1"/>
  <c r="M45" i="106"/>
  <c r="O45" i="106"/>
  <c r="P45" i="106"/>
  <c r="I46" i="106"/>
  <c r="M46" i="106"/>
  <c r="O46" i="106"/>
  <c r="P46" i="106"/>
  <c r="I47" i="106"/>
  <c r="L47" i="106"/>
  <c r="M47" i="106"/>
  <c r="N47" i="106"/>
  <c r="O47" i="106"/>
  <c r="P47" i="106"/>
  <c r="I48" i="106"/>
  <c r="M48" i="106"/>
  <c r="O48" i="106"/>
  <c r="P48" i="106"/>
  <c r="I49" i="106"/>
  <c r="L49" i="106" s="1"/>
  <c r="M49" i="106"/>
  <c r="O49" i="106"/>
  <c r="P49" i="106"/>
  <c r="I50" i="106"/>
  <c r="M50" i="106"/>
  <c r="O50" i="106"/>
  <c r="P50" i="106"/>
  <c r="I51" i="106"/>
  <c r="L51" i="106"/>
  <c r="M51" i="106"/>
  <c r="N51" i="106"/>
  <c r="O51" i="106"/>
  <c r="P51" i="106"/>
  <c r="I52" i="106"/>
  <c r="M52" i="106"/>
  <c r="O52" i="106"/>
  <c r="P52" i="106"/>
  <c r="I53" i="106"/>
  <c r="L53" i="106" s="1"/>
  <c r="M53" i="106"/>
  <c r="O53" i="106"/>
  <c r="P53" i="106"/>
  <c r="I54" i="106"/>
  <c r="M54" i="106"/>
  <c r="O54" i="106"/>
  <c r="P54" i="106"/>
  <c r="I55" i="106"/>
  <c r="L55" i="106"/>
  <c r="M55" i="106"/>
  <c r="N55" i="106"/>
  <c r="O55" i="106"/>
  <c r="P55" i="106"/>
  <c r="I56" i="106"/>
  <c r="M56" i="106"/>
  <c r="O56" i="106"/>
  <c r="P56" i="106"/>
  <c r="I57" i="106"/>
  <c r="L57" i="106" s="1"/>
  <c r="M57" i="106"/>
  <c r="O57" i="106"/>
  <c r="P57" i="106"/>
  <c r="I58" i="106"/>
  <c r="M58" i="106"/>
  <c r="O58" i="106"/>
  <c r="P58" i="106"/>
  <c r="I59" i="106"/>
  <c r="L59" i="106"/>
  <c r="M59" i="106"/>
  <c r="N59" i="106"/>
  <c r="O59" i="106"/>
  <c r="P59" i="106"/>
  <c r="I60" i="106"/>
  <c r="M60" i="106"/>
  <c r="O60" i="106"/>
  <c r="P60" i="106"/>
  <c r="I61" i="106"/>
  <c r="L61" i="106" s="1"/>
  <c r="M61" i="106"/>
  <c r="O61" i="106"/>
  <c r="P61" i="106"/>
  <c r="I62" i="106"/>
  <c r="M62" i="106"/>
  <c r="O62" i="106"/>
  <c r="P62" i="106"/>
  <c r="I63" i="106"/>
  <c r="N63" i="106" s="1"/>
  <c r="L63" i="106"/>
  <c r="M63" i="106"/>
  <c r="O63" i="106"/>
  <c r="P63" i="106"/>
  <c r="I64" i="106"/>
  <c r="M64" i="106"/>
  <c r="O64" i="106"/>
  <c r="P64" i="106"/>
  <c r="I65" i="106"/>
  <c r="L65" i="106" s="1"/>
  <c r="M65" i="106"/>
  <c r="O65" i="106"/>
  <c r="P65" i="106"/>
  <c r="I67" i="106"/>
  <c r="M67" i="106"/>
  <c r="O67" i="106"/>
  <c r="P67" i="106"/>
  <c r="I68" i="106"/>
  <c r="L68" i="106"/>
  <c r="M68" i="106"/>
  <c r="N68" i="106"/>
  <c r="O68" i="106"/>
  <c r="P68" i="106"/>
  <c r="I69" i="106"/>
  <c r="M69" i="106"/>
  <c r="O69" i="106"/>
  <c r="P69" i="106"/>
  <c r="I70" i="106"/>
  <c r="M70" i="106"/>
  <c r="O70" i="106"/>
  <c r="P70" i="106"/>
  <c r="I71" i="106"/>
  <c r="L71" i="106" s="1"/>
  <c r="M71" i="106"/>
  <c r="O71" i="106"/>
  <c r="P71" i="106"/>
  <c r="I72" i="106"/>
  <c r="L72" i="106" s="1"/>
  <c r="M72" i="106"/>
  <c r="O72" i="106"/>
  <c r="P72" i="106"/>
  <c r="I73" i="106"/>
  <c r="L73" i="106" s="1"/>
  <c r="M73" i="106"/>
  <c r="O73" i="106"/>
  <c r="P73" i="106"/>
  <c r="I74" i="106"/>
  <c r="N74" i="106" s="1"/>
  <c r="L74" i="106"/>
  <c r="M74" i="106"/>
  <c r="O74" i="106"/>
  <c r="P74" i="106"/>
  <c r="I76" i="106"/>
  <c r="L76" i="106" s="1"/>
  <c r="M76" i="106"/>
  <c r="O76" i="106"/>
  <c r="P76" i="106"/>
  <c r="I77" i="106"/>
  <c r="L77" i="106" s="1"/>
  <c r="M77" i="106"/>
  <c r="O77" i="106"/>
  <c r="P77" i="106"/>
  <c r="I78" i="106"/>
  <c r="L78" i="106" s="1"/>
  <c r="M78" i="106"/>
  <c r="O78" i="106"/>
  <c r="P78" i="106"/>
  <c r="I80" i="106"/>
  <c r="L80" i="106" s="1"/>
  <c r="M80" i="106"/>
  <c r="N80" i="106"/>
  <c r="O80" i="106"/>
  <c r="P80" i="106"/>
  <c r="I81" i="106"/>
  <c r="L81" i="106" s="1"/>
  <c r="M81" i="106"/>
  <c r="O81" i="106"/>
  <c r="P81" i="106"/>
  <c r="N65" i="106" l="1"/>
  <c r="N57" i="106"/>
  <c r="N49" i="106"/>
  <c r="N77" i="106"/>
  <c r="Q77" i="106" s="1"/>
  <c r="N71" i="106"/>
  <c r="N61" i="106"/>
  <c r="N53" i="106"/>
  <c r="Q53" i="106" s="1"/>
  <c r="N45" i="106"/>
  <c r="Q45" i="106" s="1"/>
  <c r="N40" i="106"/>
  <c r="N36" i="106"/>
  <c r="Q74" i="106"/>
  <c r="Q80" i="106"/>
  <c r="N22" i="106"/>
  <c r="N20" i="106"/>
  <c r="N18" i="106"/>
  <c r="Q18" i="106" s="1"/>
  <c r="N86" i="106"/>
  <c r="N83" i="106"/>
  <c r="N72" i="106"/>
  <c r="Q72" i="106" s="1"/>
  <c r="Q68" i="106"/>
  <c r="L67" i="106"/>
  <c r="N67" i="106"/>
  <c r="Q67" i="106" s="1"/>
  <c r="Q63" i="106"/>
  <c r="L62" i="106"/>
  <c r="N62" i="106"/>
  <c r="Q62" i="106" s="1"/>
  <c r="Q59" i="106"/>
  <c r="L58" i="106"/>
  <c r="N58" i="106"/>
  <c r="Q58" i="106" s="1"/>
  <c r="Q55" i="106"/>
  <c r="L54" i="106"/>
  <c r="N54" i="106"/>
  <c r="Q54" i="106" s="1"/>
  <c r="Q51" i="106"/>
  <c r="L50" i="106"/>
  <c r="N50" i="106"/>
  <c r="Q50" i="106" s="1"/>
  <c r="Q47" i="106"/>
  <c r="L46" i="106"/>
  <c r="N46" i="106"/>
  <c r="Q46" i="106" s="1"/>
  <c r="Q43" i="106"/>
  <c r="L42" i="106"/>
  <c r="N42" i="106"/>
  <c r="Q42" i="106" s="1"/>
  <c r="Q38" i="106"/>
  <c r="L37" i="106"/>
  <c r="N37" i="106"/>
  <c r="Q37" i="106" s="1"/>
  <c r="Q33" i="106"/>
  <c r="L32" i="106"/>
  <c r="N32" i="106"/>
  <c r="Q32" i="106" s="1"/>
  <c r="Q30" i="106"/>
  <c r="L27" i="106"/>
  <c r="N27" i="106"/>
  <c r="Q27" i="106" s="1"/>
  <c r="M24" i="106"/>
  <c r="O24" i="106"/>
  <c r="Q24" i="106" s="1"/>
  <c r="Q22" i="106"/>
  <c r="L21" i="106"/>
  <c r="N21" i="106"/>
  <c r="Q21" i="106" s="1"/>
  <c r="L17" i="106"/>
  <c r="N17" i="106"/>
  <c r="Q17" i="106" s="1"/>
  <c r="Q83" i="106"/>
  <c r="N81" i="106"/>
  <c r="Q81" i="106" s="1"/>
  <c r="N78" i="106"/>
  <c r="Q78" i="106" s="1"/>
  <c r="N76" i="106"/>
  <c r="Q76" i="106" s="1"/>
  <c r="N73" i="106"/>
  <c r="Q73" i="106" s="1"/>
  <c r="Q71" i="106"/>
  <c r="L70" i="106"/>
  <c r="N70" i="106"/>
  <c r="Q70" i="106" s="1"/>
  <c r="L69" i="106"/>
  <c r="N69" i="106"/>
  <c r="Q69" i="106" s="1"/>
  <c r="Q65" i="106"/>
  <c r="L64" i="106"/>
  <c r="N64" i="106"/>
  <c r="Q64" i="106" s="1"/>
  <c r="Q61" i="106"/>
  <c r="L60" i="106"/>
  <c r="N60" i="106"/>
  <c r="Q60" i="106" s="1"/>
  <c r="Q57" i="106"/>
  <c r="L56" i="106"/>
  <c r="N56" i="106"/>
  <c r="Q56" i="106" s="1"/>
  <c r="L52" i="106"/>
  <c r="N52" i="106"/>
  <c r="Q52" i="106" s="1"/>
  <c r="Q49" i="106"/>
  <c r="L48" i="106"/>
  <c r="N48" i="106"/>
  <c r="Q48" i="106" s="1"/>
  <c r="L44" i="106"/>
  <c r="N44" i="106"/>
  <c r="Q44" i="106" s="1"/>
  <c r="Q40" i="106"/>
  <c r="L39" i="106"/>
  <c r="N39" i="106"/>
  <c r="Q39" i="106" s="1"/>
  <c r="Q36" i="106"/>
  <c r="L34" i="106"/>
  <c r="N34" i="106"/>
  <c r="Q34" i="106" s="1"/>
  <c r="I31" i="106"/>
  <c r="M31" i="106"/>
  <c r="Q26" i="106"/>
  <c r="L25" i="106"/>
  <c r="N25" i="106"/>
  <c r="Q25" i="106" s="1"/>
  <c r="M23" i="106"/>
  <c r="O23" i="106"/>
  <c r="Q23" i="106" s="1"/>
  <c r="Q20" i="106"/>
  <c r="L19" i="106"/>
  <c r="N19" i="106"/>
  <c r="Q19" i="106" s="1"/>
  <c r="Q86" i="106"/>
  <c r="L85" i="106"/>
  <c r="N85" i="106"/>
  <c r="Q85" i="106" s="1"/>
  <c r="I82" i="106"/>
  <c r="L82" i="106" s="1"/>
  <c r="M82" i="106"/>
  <c r="O82" i="106"/>
  <c r="P82" i="106"/>
  <c r="N31" i="106" l="1"/>
  <c r="Q31" i="106" s="1"/>
  <c r="L31" i="106"/>
  <c r="N82" i="106"/>
  <c r="Q82" i="106" s="1"/>
  <c r="Q87" i="106" s="1"/>
  <c r="S13" i="133"/>
  <c r="S12" i="133"/>
  <c r="I16" i="133" l="1"/>
  <c r="P16" i="133" l="1"/>
  <c r="P17" i="133" s="1"/>
  <c r="P19" i="133" s="1"/>
  <c r="P21" i="133" s="1"/>
  <c r="H24" i="90" s="1"/>
  <c r="O16" i="133"/>
  <c r="O17" i="133" s="1"/>
  <c r="O20" i="133" s="1"/>
  <c r="M16" i="133"/>
  <c r="M9" i="133"/>
  <c r="D7" i="133"/>
  <c r="D6" i="133"/>
  <c r="M17" i="133" l="1"/>
  <c r="M21" i="133" s="1"/>
  <c r="I24" i="90" s="1"/>
  <c r="O18" i="133"/>
  <c r="N16" i="133" l="1"/>
  <c r="L16" i="133"/>
  <c r="O19" i="133"/>
  <c r="O21" i="133" s="1"/>
  <c r="G24" i="90" s="1"/>
  <c r="Q18" i="133"/>
  <c r="Q20" i="133"/>
  <c r="Q16" i="133" l="1"/>
  <c r="Q17" i="133" s="1"/>
  <c r="Q19" i="133" s="1"/>
  <c r="N17" i="133"/>
  <c r="N19" i="133" s="1"/>
  <c r="N21" i="133" s="1"/>
  <c r="F24" i="90" s="1"/>
  <c r="E24" i="90" s="1"/>
  <c r="Q21" i="133" l="1"/>
  <c r="Q22" i="133" s="1"/>
  <c r="N8" i="133" s="1"/>
  <c r="P17" i="132" l="1"/>
  <c r="O17" i="132"/>
  <c r="M17" i="132"/>
  <c r="I17" i="132"/>
  <c r="N17" i="132" s="1"/>
  <c r="P16" i="132"/>
  <c r="O16" i="132"/>
  <c r="M16" i="132"/>
  <c r="I16" i="132"/>
  <c r="N16" i="132" s="1"/>
  <c r="I22" i="132"/>
  <c r="L22" i="132" s="1"/>
  <c r="M22" i="132"/>
  <c r="O22" i="132"/>
  <c r="P22" i="132"/>
  <c r="I23" i="132"/>
  <c r="L23" i="132" s="1"/>
  <c r="M23" i="132"/>
  <c r="O23" i="132"/>
  <c r="P23" i="132"/>
  <c r="I24" i="132"/>
  <c r="L24" i="132" s="1"/>
  <c r="M24" i="132"/>
  <c r="O24" i="132"/>
  <c r="P24" i="132"/>
  <c r="I25" i="132"/>
  <c r="L25" i="132" s="1"/>
  <c r="M25" i="132"/>
  <c r="O25" i="132"/>
  <c r="P25" i="132"/>
  <c r="P21" i="132"/>
  <c r="O21" i="132"/>
  <c r="M21" i="132"/>
  <c r="I21" i="132"/>
  <c r="N21" i="132" s="1"/>
  <c r="P20" i="132"/>
  <c r="O20" i="132"/>
  <c r="M20" i="132"/>
  <c r="I20" i="132"/>
  <c r="N20" i="132" s="1"/>
  <c r="P19" i="132"/>
  <c r="O19" i="132"/>
  <c r="M19" i="132"/>
  <c r="I19" i="132"/>
  <c r="N19" i="132" s="1"/>
  <c r="P18" i="132"/>
  <c r="O18" i="132"/>
  <c r="M18" i="132"/>
  <c r="I18" i="132"/>
  <c r="N18" i="132" s="1"/>
  <c r="M9" i="132"/>
  <c r="D7" i="132"/>
  <c r="D6" i="132"/>
  <c r="O26" i="132" l="1"/>
  <c r="O29" i="132" s="1"/>
  <c r="N24" i="132"/>
  <c r="Q24" i="132" s="1"/>
  <c r="P26" i="132"/>
  <c r="P28" i="132" s="1"/>
  <c r="P30" i="132" s="1"/>
  <c r="H23" i="90" s="1"/>
  <c r="M26" i="132"/>
  <c r="M30" i="132" s="1"/>
  <c r="I23" i="90" s="1"/>
  <c r="N22" i="132"/>
  <c r="Q16" i="132"/>
  <c r="L17" i="132"/>
  <c r="Q17" i="132"/>
  <c r="L16" i="132"/>
  <c r="N25" i="132"/>
  <c r="Q25" i="132" s="1"/>
  <c r="N23" i="132"/>
  <c r="Q23" i="132" s="1"/>
  <c r="Q20" i="132"/>
  <c r="Q21" i="132"/>
  <c r="Q19" i="132"/>
  <c r="Q18" i="132"/>
  <c r="L18" i="132"/>
  <c r="L20" i="132"/>
  <c r="L19" i="132"/>
  <c r="L21" i="132"/>
  <c r="Q29" i="132" l="1"/>
  <c r="O27" i="132"/>
  <c r="Q27" i="132" s="1"/>
  <c r="Q22" i="132"/>
  <c r="Q26" i="132" s="1"/>
  <c r="N26" i="132"/>
  <c r="N28" i="132" s="1"/>
  <c r="N30" i="132" s="1"/>
  <c r="F23" i="90" s="1"/>
  <c r="O28" i="132" l="1"/>
  <c r="O30" i="132" s="1"/>
  <c r="G23" i="90" s="1"/>
  <c r="E23" i="90" s="1"/>
  <c r="Q28" i="132"/>
  <c r="Q30" i="132" l="1"/>
  <c r="Q31" i="132" s="1"/>
  <c r="N8" i="132" s="1"/>
  <c r="I22" i="130" l="1"/>
  <c r="I21" i="130"/>
  <c r="I20" i="130"/>
  <c r="I19" i="130"/>
  <c r="I18" i="130"/>
  <c r="I17" i="130"/>
  <c r="I21" i="131" l="1"/>
  <c r="D16" i="131"/>
  <c r="P25" i="105" l="1"/>
  <c r="O25" i="105"/>
  <c r="N25" i="105"/>
  <c r="M25" i="105"/>
  <c r="L25" i="105"/>
  <c r="P24" i="105"/>
  <c r="O24" i="105"/>
  <c r="N24" i="105"/>
  <c r="M24" i="105"/>
  <c r="L24" i="105"/>
  <c r="P23" i="105"/>
  <c r="O23" i="105"/>
  <c r="M23" i="105"/>
  <c r="I23" i="105"/>
  <c r="N23" i="105" s="1"/>
  <c r="P22" i="105"/>
  <c r="O22" i="105"/>
  <c r="M22" i="105"/>
  <c r="I22" i="105"/>
  <c r="N22" i="105" s="1"/>
  <c r="P21" i="105"/>
  <c r="O21" i="105"/>
  <c r="M21" i="105"/>
  <c r="I21" i="105"/>
  <c r="N21" i="105" s="1"/>
  <c r="P20" i="105"/>
  <c r="O20" i="105"/>
  <c r="M20" i="105"/>
  <c r="I20" i="105"/>
  <c r="N20" i="105" s="1"/>
  <c r="P18" i="105"/>
  <c r="O18" i="105"/>
  <c r="M18" i="105"/>
  <c r="I18" i="105"/>
  <c r="N18" i="105" s="1"/>
  <c r="P17" i="105"/>
  <c r="O17" i="105"/>
  <c r="M17" i="105"/>
  <c r="I17" i="105"/>
  <c r="N17" i="105" s="1"/>
  <c r="Q18" i="105" l="1"/>
  <c r="Q23" i="105"/>
  <c r="Q25" i="105"/>
  <c r="Q24" i="105"/>
  <c r="L18" i="105"/>
  <c r="L23" i="105"/>
  <c r="Q22" i="105"/>
  <c r="L21" i="105"/>
  <c r="Q21" i="105"/>
  <c r="Q20" i="105"/>
  <c r="Q17" i="105"/>
  <c r="L17" i="105"/>
  <c r="L20" i="105"/>
  <c r="L22" i="105"/>
  <c r="I19" i="105" l="1"/>
  <c r="L19" i="105" s="1"/>
  <c r="M19" i="105"/>
  <c r="O19" i="105"/>
  <c r="P19" i="105"/>
  <c r="D16" i="105"/>
  <c r="P22" i="131"/>
  <c r="O22" i="131"/>
  <c r="M22" i="131"/>
  <c r="I22" i="131"/>
  <c r="P21" i="131"/>
  <c r="O21" i="131"/>
  <c r="M21" i="131"/>
  <c r="P20" i="131"/>
  <c r="O20" i="131"/>
  <c r="M20" i="131"/>
  <c r="I20" i="131"/>
  <c r="P19" i="131"/>
  <c r="O19" i="131"/>
  <c r="M19" i="131"/>
  <c r="I19" i="131"/>
  <c r="P18" i="131"/>
  <c r="O18" i="131"/>
  <c r="M18" i="131"/>
  <c r="I18" i="131"/>
  <c r="P17" i="131"/>
  <c r="O17" i="131"/>
  <c r="M17" i="131"/>
  <c r="I17" i="131"/>
  <c r="M9" i="131"/>
  <c r="D7" i="131"/>
  <c r="D6" i="131"/>
  <c r="N22" i="131" l="1"/>
  <c r="N21" i="131"/>
  <c r="Q21" i="131" s="1"/>
  <c r="N20" i="131"/>
  <c r="Q20" i="131" s="1"/>
  <c r="N19" i="131"/>
  <c r="Q19" i="131" s="1"/>
  <c r="N18" i="131"/>
  <c r="Q18" i="131" s="1"/>
  <c r="N17" i="131"/>
  <c r="Q17" i="131" s="1"/>
  <c r="P23" i="131"/>
  <c r="O23" i="131"/>
  <c r="O24" i="131" s="1"/>
  <c r="Q22" i="131"/>
  <c r="M23" i="131"/>
  <c r="L18" i="131"/>
  <c r="L20" i="131"/>
  <c r="L22" i="131"/>
  <c r="N19" i="105"/>
  <c r="Q19" i="105" s="1"/>
  <c r="Q26" i="105" s="1"/>
  <c r="L17" i="131"/>
  <c r="L19" i="131"/>
  <c r="L21" i="131"/>
  <c r="O25" i="131" l="1"/>
  <c r="G22" i="90" s="1"/>
  <c r="P25" i="131"/>
  <c r="H22" i="90" s="1"/>
  <c r="M25" i="131"/>
  <c r="I22" i="90" s="1"/>
  <c r="N23" i="131"/>
  <c r="Q23" i="131"/>
  <c r="Q24" i="131" l="1"/>
  <c r="Q25" i="131" s="1"/>
  <c r="N25" i="131"/>
  <c r="F22" i="90" s="1"/>
  <c r="E22" i="90" s="1"/>
  <c r="P31" i="130"/>
  <c r="O31" i="130"/>
  <c r="M31" i="130"/>
  <c r="N31" i="130"/>
  <c r="P30" i="130"/>
  <c r="O30" i="130"/>
  <c r="M30" i="130"/>
  <c r="N30" i="130"/>
  <c r="P29" i="130"/>
  <c r="O29" i="130"/>
  <c r="M29" i="130"/>
  <c r="N29" i="130"/>
  <c r="P28" i="130"/>
  <c r="O28" i="130"/>
  <c r="M28" i="130"/>
  <c r="N28" i="130"/>
  <c r="P27" i="130"/>
  <c r="O27" i="130"/>
  <c r="M27" i="130"/>
  <c r="N27" i="130"/>
  <c r="P26" i="130"/>
  <c r="O26" i="130"/>
  <c r="M26" i="130"/>
  <c r="N26" i="130"/>
  <c r="P25" i="130"/>
  <c r="O25" i="130"/>
  <c r="M25" i="130"/>
  <c r="N25" i="130"/>
  <c r="P24" i="130"/>
  <c r="O24" i="130"/>
  <c r="M24" i="130"/>
  <c r="N24" i="130"/>
  <c r="P22" i="130"/>
  <c r="O22" i="130"/>
  <c r="M22" i="130"/>
  <c r="N22" i="130"/>
  <c r="P21" i="130"/>
  <c r="O21" i="130"/>
  <c r="M21" i="130"/>
  <c r="N21" i="130"/>
  <c r="P20" i="130"/>
  <c r="O20" i="130"/>
  <c r="M20" i="130"/>
  <c r="N20" i="130"/>
  <c r="P19" i="130"/>
  <c r="O19" i="130"/>
  <c r="M19" i="130"/>
  <c r="N19" i="130"/>
  <c r="P18" i="130"/>
  <c r="O18" i="130"/>
  <c r="M18" i="130"/>
  <c r="N18" i="130"/>
  <c r="P17" i="130"/>
  <c r="O17" i="130"/>
  <c r="M17" i="130"/>
  <c r="M32" i="130" s="1"/>
  <c r="M34" i="130" s="1"/>
  <c r="I21" i="90" s="1"/>
  <c r="N17" i="130"/>
  <c r="M9" i="130"/>
  <c r="D7" i="130"/>
  <c r="D6" i="130"/>
  <c r="Q26" i="131" l="1"/>
  <c r="N8" i="131" s="1"/>
  <c r="O32" i="130"/>
  <c r="O33" i="130" s="1"/>
  <c r="N32" i="130"/>
  <c r="N34" i="130" s="1"/>
  <c r="F21" i="90" s="1"/>
  <c r="P32" i="130"/>
  <c r="Q19" i="130"/>
  <c r="Q21" i="130"/>
  <c r="Q25" i="130"/>
  <c r="Q27" i="130"/>
  <c r="Q29" i="130"/>
  <c r="Q31" i="130"/>
  <c r="L17" i="130"/>
  <c r="L19" i="130"/>
  <c r="L21" i="130"/>
  <c r="L25" i="130"/>
  <c r="L27" i="130"/>
  <c r="L29" i="130"/>
  <c r="L31" i="130"/>
  <c r="Q18" i="130"/>
  <c r="Q20" i="130"/>
  <c r="Q22" i="130"/>
  <c r="Q24" i="130"/>
  <c r="Q26" i="130"/>
  <c r="Q28" i="130"/>
  <c r="Q30" i="130"/>
  <c r="Q17" i="130"/>
  <c r="L18" i="130"/>
  <c r="L20" i="130"/>
  <c r="L22" i="130"/>
  <c r="L24" i="130"/>
  <c r="L26" i="130"/>
  <c r="L28" i="130"/>
  <c r="L30" i="130"/>
  <c r="P34" i="130" l="1"/>
  <c r="H21" i="90" s="1"/>
  <c r="O34" i="130"/>
  <c r="G21" i="90" s="1"/>
  <c r="E21" i="90" s="1"/>
  <c r="Q32" i="130"/>
  <c r="Q33" i="130"/>
  <c r="Q34" i="130" l="1"/>
  <c r="Q35" i="130" s="1"/>
  <c r="N8" i="130" s="1"/>
  <c r="C7" i="90" l="1"/>
  <c r="O87" i="106" l="1"/>
  <c r="O90" i="106" s="1"/>
  <c r="M9" i="106"/>
  <c r="D7" i="106"/>
  <c r="D6" i="106"/>
  <c r="M9" i="105"/>
  <c r="D7" i="105"/>
  <c r="D6" i="105"/>
  <c r="G30" i="40"/>
  <c r="G34" i="40" s="1"/>
  <c r="B11" i="91"/>
  <c r="B10" i="91"/>
  <c r="B9" i="91"/>
  <c r="C10" i="90"/>
  <c r="C9" i="90"/>
  <c r="M87" i="106" l="1"/>
  <c r="M91" i="106" s="1"/>
  <c r="I20" i="90" s="1"/>
  <c r="P87" i="106"/>
  <c r="P89" i="106" s="1"/>
  <c r="P91" i="106" s="1"/>
  <c r="H20" i="90" s="1"/>
  <c r="O88" i="106"/>
  <c r="D5" i="105"/>
  <c r="C8" i="90"/>
  <c r="M26" i="105"/>
  <c r="M30" i="105" s="1"/>
  <c r="I19" i="90" s="1"/>
  <c r="N26" i="105"/>
  <c r="N28" i="105" s="1"/>
  <c r="N30" i="105" s="1"/>
  <c r="F19" i="90" s="1"/>
  <c r="P26" i="105"/>
  <c r="P28" i="105" s="1"/>
  <c r="P30" i="105" s="1"/>
  <c r="H19" i="90" s="1"/>
  <c r="O26" i="105"/>
  <c r="O29" i="105" s="1"/>
  <c r="D5" i="132" l="1"/>
  <c r="D4" i="132" s="1"/>
  <c r="D5" i="133"/>
  <c r="D4" i="133" s="1"/>
  <c r="H26" i="90"/>
  <c r="I26" i="90"/>
  <c r="H13" i="90" s="1"/>
  <c r="N87" i="106"/>
  <c r="N89" i="106" s="1"/>
  <c r="N91" i="106" s="1"/>
  <c r="F20" i="90" s="1"/>
  <c r="D4" i="105"/>
  <c r="D4" i="106" s="1"/>
  <c r="D5" i="131"/>
  <c r="D4" i="131" s="1"/>
  <c r="D5" i="130"/>
  <c r="D4" i="130" s="1"/>
  <c r="D5" i="106"/>
  <c r="Q90" i="106"/>
  <c r="O27" i="105"/>
  <c r="Q27" i="105" s="1"/>
  <c r="O89" i="106"/>
  <c r="Q88" i="106"/>
  <c r="Q29" i="105"/>
  <c r="F26" i="90" l="1"/>
  <c r="O28" i="105"/>
  <c r="O30" i="105" s="1"/>
  <c r="G19" i="90" s="1"/>
  <c r="E19" i="90" s="1"/>
  <c r="Q89" i="106"/>
  <c r="O91" i="106"/>
  <c r="G20" i="90" s="1"/>
  <c r="E20" i="90" s="1"/>
  <c r="Q28" i="105"/>
  <c r="E30" i="90" l="1"/>
  <c r="E28" i="90"/>
  <c r="Q30" i="105"/>
  <c r="Q31" i="105" s="1"/>
  <c r="N8" i="105" s="1"/>
  <c r="Q91" i="106"/>
  <c r="Q92" i="106" l="1"/>
  <c r="N8" i="106" s="1"/>
  <c r="E26" i="90"/>
  <c r="G26" i="90"/>
  <c r="G21" i="40" l="1"/>
  <c r="E27" i="90"/>
  <c r="E29" i="90"/>
  <c r="E31" i="90" l="1"/>
  <c r="H12" i="90" l="1"/>
  <c r="C16" i="91"/>
  <c r="C17" i="91" s="1"/>
  <c r="C19" i="91" s="1"/>
  <c r="G17" i="40" l="1"/>
  <c r="G19" i="40" s="1"/>
  <c r="G22" i="40" s="1"/>
  <c r="G23" i="40" s="1"/>
</calcChain>
</file>

<file path=xl/sharedStrings.xml><?xml version="1.0" encoding="utf-8"?>
<sst xmlns="http://schemas.openxmlformats.org/spreadsheetml/2006/main" count="672" uniqueCount="237">
  <si>
    <t>Tāme sastādīta:</t>
  </si>
  <si>
    <t>KOPĀ:</t>
  </si>
  <si>
    <t>Darba nosaukums</t>
  </si>
  <si>
    <t>Vienības izmaksas</t>
  </si>
  <si>
    <t>Kods</t>
  </si>
  <si>
    <t>Sastādīja</t>
  </si>
  <si>
    <t>Pārbaudīja</t>
  </si>
  <si>
    <t>Sertifikāta Nr.</t>
  </si>
  <si>
    <t>Tāme sastādīta</t>
  </si>
  <si>
    <t>Pasūtītāja būvniecības koptāme</t>
  </si>
  <si>
    <t>.</t>
  </si>
  <si>
    <t>Z.v.</t>
  </si>
  <si>
    <t>(pasūtītāja paraksts un tā atšifrējums)</t>
  </si>
  <si>
    <t>Nr. p.k.</t>
  </si>
  <si>
    <t>Objekta nosaukums</t>
  </si>
  <si>
    <t>Pavisam būvniecības izmaksas</t>
  </si>
  <si>
    <t>Kopā</t>
  </si>
  <si>
    <t>PAVISAM KOPĀ</t>
  </si>
  <si>
    <t>(Darba veids vai konstruktīvā elementa nosaukums)</t>
  </si>
  <si>
    <t>Būves nosaukums:</t>
  </si>
  <si>
    <t>Objekta adrese:</t>
  </si>
  <si>
    <t xml:space="preserve">Pasūtījuma Nr.: </t>
  </si>
  <si>
    <t>gada</t>
  </si>
  <si>
    <t>gada tirgus cenās, pamatojoties uz</t>
  </si>
  <si>
    <t>daļas rasējumiem</t>
  </si>
  <si>
    <t>Tāmes izmaksas</t>
  </si>
  <si>
    <t>APSTIPRINU</t>
  </si>
  <si>
    <t>Būves adrese:</t>
  </si>
  <si>
    <r>
      <t xml:space="preserve">Objekta izmaksas </t>
    </r>
    <r>
      <rPr>
        <b/>
        <i/>
        <sz val="11"/>
        <rFont val="Times New Roman Baltic"/>
        <charset val="186"/>
      </rPr>
      <t>(euro)</t>
    </r>
  </si>
  <si>
    <t>PVN (21%)</t>
  </si>
  <si>
    <t>(paraksts un tā atšifrējums, datums)</t>
  </si>
  <si>
    <t>Projekta vadītājs</t>
  </si>
  <si>
    <t>laika norma (c/h)</t>
  </si>
  <si>
    <t>Kopā uz visu apjomu</t>
  </si>
  <si>
    <t>darbietilpība (c/h)</t>
  </si>
  <si>
    <t>TIEŠĀS IZMAKSAS KOPĀ:</t>
  </si>
  <si>
    <t>Objekta nosaukums:</t>
  </si>
  <si>
    <t>Kopējā darbietilpība, c/h</t>
  </si>
  <si>
    <t>Nr.p.k.</t>
  </si>
  <si>
    <t>Kods, tāmes Nr.</t>
  </si>
  <si>
    <t>Darba veids vai konstruktīvā elementa nosaukums</t>
  </si>
  <si>
    <t>Tai skaitā</t>
  </si>
  <si>
    <t>Darbietilpība (c/h)</t>
  </si>
  <si>
    <t>Virsizdevumi</t>
  </si>
  <si>
    <t>tai skaitā darba aizsardzība</t>
  </si>
  <si>
    <t>Peļņa</t>
  </si>
  <si>
    <t>Darba devēja sociālais nodoklis</t>
  </si>
  <si>
    <t>Sastādīja:</t>
  </si>
  <si>
    <t>(darba veids vai konstruktīvā elementa nosaukums)</t>
  </si>
  <si>
    <t>Pasūtījuma Nr.</t>
  </si>
  <si>
    <r>
      <t xml:space="preserve">Par kopējo summu, </t>
    </r>
    <r>
      <rPr>
        <i/>
        <sz val="12"/>
        <rFont val="Arial"/>
        <family val="2"/>
        <charset val="204"/>
      </rPr>
      <t>euro</t>
    </r>
  </si>
  <si>
    <r>
      <t xml:space="preserve">Tāmes izmaksas </t>
    </r>
    <r>
      <rPr>
        <b/>
        <i/>
        <sz val="12"/>
        <rFont val="Arial"/>
        <family val="2"/>
        <charset val="204"/>
      </rPr>
      <t>(euro)</t>
    </r>
  </si>
  <si>
    <r>
      <t xml:space="preserve">Darba alga </t>
    </r>
    <r>
      <rPr>
        <b/>
        <i/>
        <sz val="12"/>
        <rFont val="Arial"/>
        <family val="2"/>
        <charset val="204"/>
      </rPr>
      <t>(euro)</t>
    </r>
  </si>
  <si>
    <r>
      <t xml:space="preserve">Materiāli </t>
    </r>
    <r>
      <rPr>
        <b/>
        <i/>
        <sz val="12"/>
        <rFont val="Arial"/>
        <family val="2"/>
        <charset val="204"/>
      </rPr>
      <t>(euro)</t>
    </r>
  </si>
  <si>
    <r>
      <t xml:space="preserve">Mehānismi </t>
    </r>
    <r>
      <rPr>
        <b/>
        <i/>
        <sz val="12"/>
        <rFont val="Arial"/>
        <family val="2"/>
        <charset val="204"/>
      </rPr>
      <t>(euro)</t>
    </r>
  </si>
  <si>
    <t>Pavisam kopā</t>
  </si>
  <si>
    <t>(Paraksts un tā atšifrējums, datums)</t>
  </si>
  <si>
    <t>Pārbaudīja:</t>
  </si>
  <si>
    <t>_________________________</t>
  </si>
  <si>
    <t>_____.gada ____.________________</t>
  </si>
  <si>
    <t>Būvniecības koptāme</t>
  </si>
  <si>
    <t>Kopā:</t>
  </si>
  <si>
    <t>PVN 21%</t>
  </si>
  <si>
    <r>
      <t xml:space="preserve">Objekta izmaksas </t>
    </r>
    <r>
      <rPr>
        <i/>
        <sz val="10"/>
        <rFont val="Arial"/>
        <family val="2"/>
        <charset val="204"/>
      </rPr>
      <t>(euro)</t>
    </r>
  </si>
  <si>
    <t>euro</t>
  </si>
  <si>
    <t>Mēr-vienība</t>
  </si>
  <si>
    <t>Dau-dzums</t>
  </si>
  <si>
    <r>
      <t>darba samaksas likme (</t>
    </r>
    <r>
      <rPr>
        <i/>
        <sz val="10"/>
        <rFont val="Times New Roman"/>
        <family val="1"/>
        <charset val="204"/>
      </rPr>
      <t>euro</t>
    </r>
    <r>
      <rPr>
        <sz val="10"/>
        <rFont val="Times New Roman"/>
        <family val="1"/>
      </rPr>
      <t>/h)</t>
    </r>
  </si>
  <si>
    <r>
      <t>darba alga (</t>
    </r>
    <r>
      <rPr>
        <i/>
        <sz val="10"/>
        <rFont val="Times New Roman"/>
        <family val="1"/>
        <charset val="204"/>
      </rPr>
      <t>euro</t>
    </r>
    <r>
      <rPr>
        <sz val="10"/>
        <rFont val="Times New Roman"/>
        <family val="1"/>
      </rPr>
      <t>)</t>
    </r>
  </si>
  <si>
    <r>
      <t>materiāli (</t>
    </r>
    <r>
      <rPr>
        <i/>
        <sz val="10"/>
        <rFont val="Times New Roman"/>
        <family val="1"/>
        <charset val="204"/>
      </rPr>
      <t>euro</t>
    </r>
    <r>
      <rPr>
        <sz val="10"/>
        <rFont val="Times New Roman"/>
        <family val="1"/>
      </rPr>
      <t>)</t>
    </r>
  </si>
  <si>
    <r>
      <t>mehānismi (</t>
    </r>
    <r>
      <rPr>
        <i/>
        <sz val="10"/>
        <rFont val="Times New Roman"/>
        <family val="1"/>
        <charset val="204"/>
      </rPr>
      <t>euro</t>
    </r>
    <r>
      <rPr>
        <sz val="10"/>
        <rFont val="Times New Roman"/>
        <family val="1"/>
      </rPr>
      <t>)</t>
    </r>
  </si>
  <si>
    <r>
      <t>Kopā (</t>
    </r>
    <r>
      <rPr>
        <i/>
        <sz val="10"/>
        <rFont val="Times New Roman"/>
        <family val="1"/>
        <charset val="204"/>
      </rPr>
      <t>euro</t>
    </r>
    <r>
      <rPr>
        <sz val="10"/>
        <rFont val="Times New Roman"/>
        <family val="1"/>
      </rPr>
      <t>)</t>
    </r>
  </si>
  <si>
    <r>
      <t>summa (</t>
    </r>
    <r>
      <rPr>
        <i/>
        <sz val="10"/>
        <rFont val="Times New Roman"/>
        <family val="1"/>
        <charset val="204"/>
      </rPr>
      <t>euro</t>
    </r>
    <r>
      <rPr>
        <sz val="10"/>
        <rFont val="Times New Roman"/>
        <family val="1"/>
      </rPr>
      <t>)</t>
    </r>
  </si>
  <si>
    <t>t.m</t>
  </si>
  <si>
    <t>k-ts</t>
  </si>
  <si>
    <t>Līg.c.</t>
  </si>
  <si>
    <t>Kopsavilkuma aprēķini pa darbu vai konstruktīvo elementu veidiem Nr.1</t>
  </si>
  <si>
    <t>-</t>
  </si>
  <si>
    <t>m2</t>
  </si>
  <si>
    <t>Lokālā tāme Nr.1-1</t>
  </si>
  <si>
    <t>1-1</t>
  </si>
  <si>
    <t>Telpu pārbūve</t>
  </si>
  <si>
    <t>gab.</t>
  </si>
  <si>
    <t>m</t>
  </si>
  <si>
    <t>Demontāžas darbi</t>
  </si>
  <si>
    <t>gab</t>
  </si>
  <si>
    <t>Sagatavošanas darbi</t>
  </si>
  <si>
    <t>Būvobjekta izkārtnes izgatavošana, uzstādīšana</t>
  </si>
  <si>
    <t>Sadzīves telpu moduļa uzstādīšana, noma</t>
  </si>
  <si>
    <t>Pārvietojamās tualetes uzstādīšana, noma</t>
  </si>
  <si>
    <t>Pagaidu ugunsdrošības stenda montāža</t>
  </si>
  <si>
    <t>Maksa par elektroenerģijas izmantošanu</t>
  </si>
  <si>
    <t>mēn</t>
  </si>
  <si>
    <t>Maksa par ūdens patēriņu</t>
  </si>
  <si>
    <t>Būvlaukuma nožogošana ar invemtāro 2,0m augstu žogu, žoga nojaukšana, noma</t>
  </si>
  <si>
    <t>Metāla konteinera inventāram uzstādīšana, noma</t>
  </si>
  <si>
    <t>Drošības zīmju un uzrakstu  izgatavošana, uzstādīšana</t>
  </si>
  <si>
    <t>Lokālā tāme Nr.1-0</t>
  </si>
  <si>
    <t>1-0</t>
  </si>
  <si>
    <t>Vispārējie celtniecības darbi</t>
  </si>
  <si>
    <t>Savākt celtniecības atkritumus un iekraut konteinerā</t>
  </si>
  <si>
    <t>m3</t>
  </si>
  <si>
    <t xml:space="preserve"> - Konteinera noma</t>
  </si>
  <si>
    <t>Dažādi darbi</t>
  </si>
  <si>
    <t>Lokālā tāme Nr.1-2</t>
  </si>
  <si>
    <t>1-2</t>
  </si>
  <si>
    <t>1-3</t>
  </si>
  <si>
    <t>Lokālā tāme Nr.1-3</t>
  </si>
  <si>
    <t>LIFTA-PACĒLĀJA IERĪKOŠANA VSIA "SLIMNĪCA "ĢINTERMUIŽA"" BĒRNU NODAĻĀ</t>
  </si>
  <si>
    <t>FILOZOFU IELA 69, JELGAVA</t>
  </si>
  <si>
    <t>16-024</t>
  </si>
  <si>
    <t>LIFTA-PACĒLĀJA IERĪKOŠANA</t>
  </si>
  <si>
    <t>Elektroapgāde</t>
  </si>
  <si>
    <t>EL</t>
  </si>
  <si>
    <t>Montāžas darbi</t>
  </si>
  <si>
    <t>Automātu montāža</t>
  </si>
  <si>
    <t>Kabeļu montāža pa konstrukcijām, virs apmetuma</t>
  </si>
  <si>
    <t>Sadales skapju montāža</t>
  </si>
  <si>
    <t>pievada izbūve no sadalnes telpas</t>
  </si>
  <si>
    <t>kpl</t>
  </si>
  <si>
    <t>drošinātāju montāža NH-00</t>
  </si>
  <si>
    <t>Palīgmateriālu montāža</t>
  </si>
  <si>
    <t>obj</t>
  </si>
  <si>
    <t>Materiāli</t>
  </si>
  <si>
    <t>Līnijas automāts 380V 3C25A</t>
  </si>
  <si>
    <t>Līnijas automāts 380V 3C16A</t>
  </si>
  <si>
    <t>Līnijas automāts 220V 1B16A</t>
  </si>
  <si>
    <t>Kabelis Cu PPJ 5×6</t>
  </si>
  <si>
    <t>Kabelis Cu PPJ 5×4</t>
  </si>
  <si>
    <t>Palīgmateriāli, neuzskaitītie materiāli</t>
  </si>
  <si>
    <t>Z/a sadales skapis 18 vietu (S-1)</t>
  </si>
  <si>
    <t>Drošinātāji NH-00/40A</t>
  </si>
  <si>
    <t>AR, BK</t>
  </si>
  <si>
    <t>daļu rasējumiem</t>
  </si>
  <si>
    <t xml:space="preserve">Izrakt bedri ar roku darba spēku lifta pamatu izbūvei </t>
  </si>
  <si>
    <t>Demontēt 1 un 2 stāvu dz/b pārsegumus</t>
  </si>
  <si>
    <t xml:space="preserve">Demontēt bēniņos statu zem ribspāres, nobalstot ribspāri uz pagaidu turām </t>
  </si>
  <si>
    <t>vieta</t>
  </si>
  <si>
    <t>Izlīdzināt grunts pamatni zem lifta šahtas betona sagatavošanas kārtas, neuzirdinot grunti</t>
  </si>
  <si>
    <t>Iebūvēt betona C8/10 sagatavošanas kārtu b=100mm zem pamatiem</t>
  </si>
  <si>
    <t>kg</t>
  </si>
  <si>
    <r>
      <t xml:space="preserve">Stiegrojuma </t>
    </r>
    <r>
      <rPr>
        <sz val="11"/>
        <rFont val="Calibri"/>
        <family val="2"/>
        <charset val="204"/>
      </rPr>
      <t>Ø</t>
    </r>
    <r>
      <rPr>
        <sz val="11"/>
        <rFont val="Times New Roman"/>
        <family val="1"/>
        <charset val="186"/>
      </rPr>
      <t>12 sietu izgatavošana, montāža monolītiem pamatiem</t>
    </r>
  </si>
  <si>
    <t>Betonēt monolītā betona C25/30 (XC2) pamatus zem lifta šahtas sienām ar koka veidņu izbūvi un nojaukšanu</t>
  </si>
  <si>
    <t>Ugunsdzēsības un apziņošanas sistēmas</t>
  </si>
  <si>
    <t>Dūmu signāldevējs NB 358D S LED</t>
  </si>
  <si>
    <t>Dūmu signāldevēju numuru sakartošana</t>
  </si>
  <si>
    <t>Vadibas modulis GF 456D</t>
  </si>
  <si>
    <t>Kabelis EUROSAIF 180' 1x2x0,8+0,8mm</t>
  </si>
  <si>
    <t>Paligmateriāli</t>
  </si>
  <si>
    <t>komp.</t>
  </si>
  <si>
    <t xml:space="preserve">Sistēmas program. un palaišana        </t>
  </si>
  <si>
    <t>Horizontālās hidroizolācijas izveide lifta šahtas pamatiem</t>
  </si>
  <si>
    <t>Lifta šahtas pamati</t>
  </si>
  <si>
    <r>
      <t xml:space="preserve">Betonēt no betona C20/25 (XC1) monolītās dzelzsbetona joslas MJ1 lifta šahtas sienām ar veidņu izbūvi un nojaukšanu, stiegrojuma </t>
    </r>
    <r>
      <rPr>
        <sz val="11"/>
        <rFont val="Calibri"/>
        <family val="2"/>
        <charset val="204"/>
      </rPr>
      <t>Ø</t>
    </r>
    <r>
      <rPr>
        <sz val="11"/>
        <rFont val="Times New Roman"/>
        <family val="1"/>
        <charset val="186"/>
      </rPr>
      <t>12 sietu ar aptverēm Ø6 izgatavošanu un montāžu</t>
    </r>
  </si>
  <si>
    <t>Betonēt no betona C20/25 (XC1) monolītās lifta šahtas sienu ailu pārsedzes P1 un P1* ar veidņu izbūvi un nojaukšanu, stiegrojuma Ø12 sietu ar aptverēm Ø6 izgatavošanu un montāžu</t>
  </si>
  <si>
    <t>Izkalt joslas sienās priekš monolītiem aizbētonējumiem MA1</t>
  </si>
  <si>
    <t>Izkalt joslas jaunizveidojamo aiļu sienās pārsedžu P2 un P3 montāžai</t>
  </si>
  <si>
    <t>Lifta šahtas plātnes PL1 betonēšana no betona C20/25 (XC1) ar veidņošanu, balstu montāžu, stiegrojuma Ø12 sietu izgatavošanu un montāžu</t>
  </si>
  <si>
    <t>Aptīt ailu pārsedzes ar metāla sietu, apmest ar cementa javu, aizpildot visas spraugas</t>
  </si>
  <si>
    <t>Atjaunot statu zem ribspāres</t>
  </si>
  <si>
    <t>Pastatņu montāža no iekšpusēs lifta šahtas izveidei</t>
  </si>
  <si>
    <t>Tērauda radiatora ar sānu pieslēgumu montāža (komplektā ar stipr.kronšteinu, atgaisotāju un korķi), tips C22, H=500mm, L=1000mm, PlanCompact</t>
  </si>
  <si>
    <t>Termoregulatora Danfoss montāža</t>
  </si>
  <si>
    <t>Atpakaļgaitas regulējoša vārsta (radiatoru) Dn15 montāža</t>
  </si>
  <si>
    <t>UNIPIPE daudzslāņu kompozītcauruļu Ø20x2,25 montāža</t>
  </si>
  <si>
    <t>Līkuma 90° PPSU, 20x20 montāža</t>
  </si>
  <si>
    <t>Savienojuma PPSU 20x20 montāža</t>
  </si>
  <si>
    <t>Caurumu kalšana sienās</t>
  </si>
  <si>
    <t>Apkures sistēmas cauruļvadu Ø20x2,25 demontāža</t>
  </si>
  <si>
    <t>Pievienošanās pie esošās apkures sistēmas</t>
  </si>
  <si>
    <t>Apkure</t>
  </si>
  <si>
    <t>Lokālā tāme Nr.1-4</t>
  </si>
  <si>
    <t>AVK</t>
  </si>
  <si>
    <t>1-4</t>
  </si>
  <si>
    <t>Apkures sistēmas radiatora demontāža un uzstādīšana projektētajā vietā</t>
  </si>
  <si>
    <t>PVC ārdurvju 1200x2300mm, siltinātas ar 2-kāršu stikla paketi, slēdzeni, balta toņa montāža</t>
  </si>
  <si>
    <t>Montēt logam skārda palodzi</t>
  </si>
  <si>
    <t>Loga PVC rāmī stikla pakete 2-kārša, 1820x1900mm, verams/gāžams, baltā tonī montāža, analogs esošajām</t>
  </si>
  <si>
    <t>Montēt logam iekšējo palodzi</t>
  </si>
  <si>
    <t>Esošās pārseguma siltumizolācijas, pretvēja plēves un tvaika izolācijas rūpīga demontāža</t>
  </si>
  <si>
    <t>Siltumizolācijas slāņa ieklāšana 2.stāva pārsegumam, izmantojot iepriekš demontētu izolāciju</t>
  </si>
  <si>
    <t>Pretvēja plēves ieklāšana 2.stāva pārsegumam, izmantojot iepriekšdemontētu izolāciju</t>
  </si>
  <si>
    <t>Tvaika izolācijas slāņa ieklāšana 2.stāva pārsegumam, izmantojot iepriekš demontētu izolāciju</t>
  </si>
  <si>
    <t>Pretvēja un tvaika izolācijas slāņu montāža virs lifta šahtas</t>
  </si>
  <si>
    <t>Siltumizolācijas no cietām akmens vates plātnēm b=250mm montāža virs lifta šahtas</t>
  </si>
  <si>
    <t>Lifta šahtas sienas</t>
  </si>
  <si>
    <t>Demontēt ūdensapgādes un kanalizācijas pieslēgumus veļas mašīnai un izlietnei 2.st.</t>
  </si>
  <si>
    <t>Izkalt ailes durvīm un logam 510mm biezā sienā</t>
  </si>
  <si>
    <t>Keramzītbetona lifta šahtas sienu mūrēšana b=200mm</t>
  </si>
  <si>
    <t>Aizmūrēt logailu 2.stāvā</t>
  </si>
  <si>
    <t>Demontēt esošo linoleja iesegumu 1. un 2.stāvos</t>
  </si>
  <si>
    <t>Demontēt 1.st. esošo grīdas pamatnes konstrukciju lifta šahtas platumā</t>
  </si>
  <si>
    <t>Sienas, ailes</t>
  </si>
  <si>
    <r>
      <t xml:space="preserve">Montēt notīrītas no rūsas, apdegumiem metāla ailu pārsedzes P2 un P3 no U-veida profila metāla sijām </t>
    </r>
    <r>
      <rPr>
        <sz val="11"/>
        <rFont val="Times New Roman"/>
        <family val="1"/>
        <charset val="204"/>
      </rPr>
      <t>[</t>
    </r>
    <r>
      <rPr>
        <sz val="11"/>
        <rFont val="Times New Roman"/>
        <family val="1"/>
        <charset val="186"/>
      </rPr>
      <t>14, savilkt ar bultām M16</t>
    </r>
  </si>
  <si>
    <t>Apmest ailes no iekšpuses pēc loga un durvju montāžas</t>
  </si>
  <si>
    <t>Nogruntēt, nošpaktelēt, noslīpēt ailes pēc loga un durvju montāžas</t>
  </si>
  <si>
    <t>Nogruntēt un nokrāsot ailes pēc loga un durvju montāžas</t>
  </si>
  <si>
    <t>Ailu siltināšana no ārpuses ar cietām akmens vates plāksnēm b=50mm</t>
  </si>
  <si>
    <t>Siltinājuma armēšana, ieskaitot stūru un logu profilu montāžu</t>
  </si>
  <si>
    <t>Nogruntēt virsmu, struktūrapmetuma ierīkošana ailēm</t>
  </si>
  <si>
    <t>Loga un durvju aiļu gruntēšana un krāsošana ar fasādes krāsu</t>
  </si>
  <si>
    <t xml:space="preserve">Siltumizolācijas slāņa atjaunošana b=100mm aizmūrētai logailei </t>
  </si>
  <si>
    <t>Siltinājuma armēšana</t>
  </si>
  <si>
    <t>Fasādes daļas gruntēšana, struktūrapmetuma ierīkošana</t>
  </si>
  <si>
    <t>Fasādes daļas gruntēšana, krāsošana</t>
  </si>
  <si>
    <t>Nogruntēt, nošpaktelēt, noslīpēt sienas</t>
  </si>
  <si>
    <t>Sienu gruntēšana, krāsošana ar ūdens emulsijas krāsu</t>
  </si>
  <si>
    <t>Aizmūrētās logailes apmešana no iekšpuses</t>
  </si>
  <si>
    <t>Nogruntēt, nošpaktelēt, noslīpēt aizmūrēto logaili</t>
  </si>
  <si>
    <t>Aizmūrētās logailes gruntēšana, krāsošana ar ūdens emulsijas krāsu</t>
  </si>
  <si>
    <t>Pārsegums, griesti</t>
  </si>
  <si>
    <t>Nogruntēt, nošpaktelēt, noslīpēt griestus</t>
  </si>
  <si>
    <t>Griestu gruntēšana, krāsošana ar ūdens emulsijas krāsu</t>
  </si>
  <si>
    <t>Apmest sienas</t>
  </si>
  <si>
    <t>Grīdas</t>
  </si>
  <si>
    <t>Notīrīt linoleju ar grīdas tīrītāju, vaskot 2x ar grīdas vasku</t>
  </si>
  <si>
    <t>Grīdlīstes uzstādīšana</t>
  </si>
  <si>
    <t>Sagatavot grīdu linoleja ieklāšanai, ieklāt nodilumizturīga linoleja segumu</t>
  </si>
  <si>
    <t>Ārējo cauruļveida inventāro sastatņu uzstādīšana un nojaukšana</t>
  </si>
  <si>
    <t>Ieejas mezgls</t>
  </si>
  <si>
    <t>Montēt polikarbonāta uzjumteni 1800x900mm virs ieejas</t>
  </si>
  <si>
    <t>Ieklāt plēvi zem pandusa iebrauktuves</t>
  </si>
  <si>
    <t>Iebūvēt betona apmali 1400*200*80 uz betona pamatnes</t>
  </si>
  <si>
    <t>Lokālā tāme Nr.1-5</t>
  </si>
  <si>
    <t>Lifts</t>
  </si>
  <si>
    <t>IE</t>
  </si>
  <si>
    <t>AR</t>
  </si>
  <si>
    <t>UAS</t>
  </si>
  <si>
    <t>Montēt Schindler (vai analogu) liftu ar 2 pieturām</t>
  </si>
  <si>
    <t>1-5</t>
  </si>
  <si>
    <t>Lifta šahtas monolīto aizbetonējumu MA1 betonēšana no betona C20/25 (XC1) ar veidņošanu, stiegrojuma Ø12, Ø8, Ø6 sietu izgatavošanu un montāžu</t>
  </si>
  <si>
    <t>Pandusveida uzbrauktuves ar metāla margām izgatavošana un montāža uz jauiem betona pamatiem, metālkonstrukciju apstrāde ar antikorozijas šķidrumu, krāsošana</t>
  </si>
  <si>
    <t>%</t>
  </si>
  <si>
    <t>Palīgmateriāli %</t>
  </si>
  <si>
    <t>% materiālu, būvgružu transporta izdevumi</t>
  </si>
  <si>
    <t>Finanšu rezerves neparedzētiem darbiem %</t>
  </si>
  <si>
    <r>
      <t>3.pielikums Tāme „Lifta - pacēlāja izbūve VSIA „Slimnīca “Ģintermuiža”” bērnu nodaļā”</t>
    </r>
    <r>
      <rPr>
        <i/>
        <sz val="12"/>
        <rFont val="Times New Roman"/>
        <family val="1"/>
        <charset val="186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</si>
</sst>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48">
    <font>
      <sz val="10"/>
      <name val="BaltOptima"/>
      <charset val="204"/>
    </font>
    <font>
      <b/>
      <sz val="11"/>
      <name val="Times New Roman"/>
      <family val="1"/>
    </font>
    <font>
      <sz val="10"/>
      <name val="Times New Roman"/>
      <family val="1"/>
      <charset val="186"/>
    </font>
    <font>
      <b/>
      <sz val="11"/>
      <name val="Times New Roman Baltic"/>
      <family val="1"/>
      <charset val="186"/>
    </font>
    <font>
      <b/>
      <sz val="11"/>
      <name val="Times New Roman"/>
      <family val="1"/>
      <charset val="186"/>
    </font>
    <font>
      <sz val="11"/>
      <name val="Times New Roman Baltic"/>
      <family val="1"/>
      <charset val="186"/>
    </font>
    <font>
      <sz val="11"/>
      <name val="BaltOptima"/>
      <charset val="204"/>
    </font>
    <font>
      <sz val="11"/>
      <name val="Times New Roman"/>
      <family val="1"/>
      <charset val="186"/>
    </font>
    <font>
      <b/>
      <sz val="11"/>
      <name val="Times New Roman Baltic"/>
      <charset val="186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1"/>
      <name val="Times New Roman Baltic"/>
      <charset val="186"/>
    </font>
    <font>
      <sz val="14"/>
      <name val="Times New Roman Baltic"/>
      <charset val="186"/>
    </font>
    <font>
      <sz val="10"/>
      <name val="Helv"/>
    </font>
    <font>
      <sz val="10"/>
      <name val="Times New Roman"/>
      <family val="1"/>
    </font>
    <font>
      <sz val="10"/>
      <name val="BaltOptima"/>
      <charset val="204"/>
    </font>
    <font>
      <sz val="10"/>
      <name val="Arial"/>
      <family val="2"/>
      <charset val="186"/>
    </font>
    <font>
      <i/>
      <sz val="11"/>
      <name val="Times New Roman"/>
      <family val="1"/>
      <charset val="204"/>
    </font>
    <font>
      <b/>
      <sz val="10"/>
      <name val="BaltOptima"/>
      <charset val="204"/>
    </font>
    <font>
      <b/>
      <sz val="11"/>
      <name val="Times New Roman"/>
      <family val="1"/>
      <charset val="204"/>
    </font>
    <font>
      <b/>
      <i/>
      <sz val="11"/>
      <name val="Times New Roman Baltic"/>
      <charset val="186"/>
    </font>
    <font>
      <b/>
      <sz val="14"/>
      <name val="Times New Roman"/>
      <family val="1"/>
      <charset val="204"/>
    </font>
    <font>
      <sz val="11"/>
      <name val="Arial"/>
      <family val="2"/>
      <charset val="186"/>
    </font>
    <font>
      <sz val="11"/>
      <color rgb="FF000000"/>
      <name val="Calibri"/>
      <family val="2"/>
      <charset val="204"/>
    </font>
    <font>
      <b/>
      <sz val="14"/>
      <name val="Arial"/>
      <family val="2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1"/>
      <name val="Arial"/>
      <family val="2"/>
      <charset val="204"/>
    </font>
    <font>
      <vertAlign val="superscript"/>
      <sz val="10"/>
      <name val="Arial"/>
      <family val="2"/>
      <charset val="186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45"/>
      <name val="Arial"/>
      <family val="2"/>
      <charset val="186"/>
    </font>
    <font>
      <sz val="10"/>
      <color indexed="63"/>
      <name val="Arial"/>
      <family val="2"/>
      <charset val="186"/>
    </font>
    <font>
      <i/>
      <sz val="10"/>
      <name val="Times New Roman"/>
      <family val="1"/>
      <charset val="204"/>
    </font>
    <font>
      <i/>
      <sz val="14"/>
      <name val="Arial"/>
      <family val="2"/>
      <charset val="186"/>
    </font>
    <font>
      <sz val="10"/>
      <name val="Arial"/>
      <family val="2"/>
      <charset val="186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1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7" fillId="0" borderId="0"/>
    <xf numFmtId="0" fontId="24" fillId="0" borderId="0"/>
    <xf numFmtId="0" fontId="43" fillId="0" borderId="0"/>
    <xf numFmtId="0" fontId="17" fillId="0" borderId="0"/>
  </cellStyleXfs>
  <cellXfs count="357">
    <xf numFmtId="0" fontId="0" fillId="0" borderId="0" xfId="0"/>
    <xf numFmtId="2" fontId="7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2" fontId="9" fillId="0" borderId="4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4" fillId="0" borderId="0" xfId="0" applyFont="1" applyBorder="1"/>
    <xf numFmtId="2" fontId="4" fillId="0" borderId="3" xfId="0" applyNumberFormat="1" applyFont="1" applyBorder="1" applyAlignment="1">
      <alignment horizontal="center"/>
    </xf>
    <xf numFmtId="2" fontId="14" fillId="0" borderId="0" xfId="0" applyNumberFormat="1" applyFont="1" applyBorder="1"/>
    <xf numFmtId="0" fontId="7" fillId="0" borderId="0" xfId="0" applyFont="1" applyBorder="1" applyAlignment="1"/>
    <xf numFmtId="164" fontId="14" fillId="0" borderId="0" xfId="0" applyNumberFormat="1" applyFont="1" applyBorder="1"/>
    <xf numFmtId="0" fontId="4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0" borderId="3" xfId="0" applyFont="1" applyBorder="1" applyAlignment="1">
      <alignment horizontal="center" vertical="center" wrapText="1"/>
    </xf>
    <xf numFmtId="0" fontId="25" fillId="0" borderId="0" xfId="2" applyNumberFormat="1" applyFont="1" applyFill="1" applyAlignment="1">
      <alignment horizontal="center"/>
    </xf>
    <xf numFmtId="0" fontId="17" fillId="0" borderId="0" xfId="0" applyFont="1" applyFill="1"/>
    <xf numFmtId="0" fontId="17" fillId="0" borderId="0" xfId="2" applyNumberFormat="1" applyFont="1" applyFill="1" applyAlignment="1"/>
    <xf numFmtId="0" fontId="25" fillId="0" borderId="0" xfId="2" applyNumberFormat="1" applyFont="1" applyFill="1" applyAlignment="1">
      <alignment horizontal="right" vertical="top" wrapText="1"/>
    </xf>
    <xf numFmtId="0" fontId="25" fillId="0" borderId="0" xfId="2" applyNumberFormat="1" applyFont="1" applyFill="1" applyAlignment="1">
      <alignment horizontal="center" vertical="top" wrapText="1"/>
    </xf>
    <xf numFmtId="0" fontId="26" fillId="0" borderId="0" xfId="2" applyNumberFormat="1" applyFont="1" applyFill="1" applyAlignment="1">
      <alignment vertical="top" wrapText="1"/>
    </xf>
    <xf numFmtId="0" fontId="17" fillId="0" borderId="0" xfId="2" applyNumberFormat="1" applyFont="1" applyFill="1" applyAlignment="1">
      <alignment horizontal="center"/>
    </xf>
    <xf numFmtId="0" fontId="23" fillId="0" borderId="0" xfId="2" applyNumberFormat="1" applyFont="1" applyFill="1" applyAlignment="1"/>
    <xf numFmtId="0" fontId="26" fillId="0" borderId="0" xfId="2" applyNumberFormat="1" applyFont="1" applyFill="1" applyAlignment="1">
      <alignment horizontal="right" vertical="top" wrapText="1"/>
    </xf>
    <xf numFmtId="0" fontId="27" fillId="0" borderId="0" xfId="2" applyNumberFormat="1" applyFont="1" applyFill="1" applyAlignment="1">
      <alignment vertical="top" wrapText="1"/>
    </xf>
    <xf numFmtId="0" fontId="29" fillId="0" borderId="0" xfId="2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right"/>
    </xf>
    <xf numFmtId="0" fontId="28" fillId="0" borderId="18" xfId="2" applyNumberFormat="1" applyFont="1" applyFill="1" applyBorder="1" applyAlignment="1">
      <alignment horizontal="center" vertical="center" wrapText="1"/>
    </xf>
    <xf numFmtId="0" fontId="28" fillId="0" borderId="18" xfId="2" applyNumberFormat="1" applyFont="1" applyFill="1" applyBorder="1" applyAlignment="1">
      <alignment horizontal="right" vertical="top" wrapText="1"/>
    </xf>
    <xf numFmtId="0" fontId="27" fillId="0" borderId="0" xfId="2" applyNumberFormat="1" applyFont="1" applyFill="1" applyAlignment="1">
      <alignment horizontal="justify"/>
    </xf>
    <xf numFmtId="0" fontId="23" fillId="0" borderId="0" xfId="2" applyNumberFormat="1" applyFont="1" applyFill="1" applyAlignment="1">
      <alignment horizontal="right" vertical="top" wrapText="1"/>
    </xf>
    <xf numFmtId="0" fontId="23" fillId="0" borderId="0" xfId="0" applyFont="1" applyFill="1" applyAlignment="1">
      <alignment horizontal="right" vertical="top" wrapText="1"/>
    </xf>
    <xf numFmtId="0" fontId="31" fillId="0" borderId="5" xfId="2" applyNumberFormat="1" applyFont="1" applyFill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Border="1" applyAlignment="1">
      <alignment horizontal="center" vertical="top" wrapText="1"/>
    </xf>
    <xf numFmtId="0" fontId="23" fillId="0" borderId="0" xfId="2" applyNumberFormat="1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17" fillId="0" borderId="0" xfId="2" applyNumberFormat="1" applyFont="1" applyFill="1" applyBorder="1" applyAlignment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26" fillId="0" borderId="0" xfId="0" applyFont="1" applyFill="1"/>
    <xf numFmtId="0" fontId="26" fillId="0" borderId="0" xfId="0" applyFont="1" applyFill="1" applyAlignment="1">
      <alignment horizontal="right"/>
    </xf>
    <xf numFmtId="4" fontId="26" fillId="0" borderId="0" xfId="2" applyNumberFormat="1" applyFont="1" applyFill="1" applyAlignment="1">
      <alignment horizontal="right"/>
    </xf>
    <xf numFmtId="0" fontId="26" fillId="0" borderId="0" xfId="2" applyNumberFormat="1" applyFont="1" applyFill="1" applyAlignment="1"/>
    <xf numFmtId="0" fontId="26" fillId="0" borderId="18" xfId="2" applyNumberFormat="1" applyFont="1" applyFill="1" applyBorder="1" applyAlignment="1">
      <alignment horizontal="justify" vertical="center" wrapText="1"/>
    </xf>
    <xf numFmtId="0" fontId="26" fillId="0" borderId="0" xfId="2" applyNumberFormat="1" applyFont="1" applyFill="1" applyAlignment="1">
      <alignment vertical="center"/>
    </xf>
    <xf numFmtId="0" fontId="28" fillId="0" borderId="18" xfId="2" applyNumberFormat="1" applyFont="1" applyFill="1" applyBorder="1" applyAlignment="1">
      <alignment horizontal="center" vertical="top" wrapText="1"/>
    </xf>
    <xf numFmtId="49" fontId="28" fillId="0" borderId="18" xfId="2" applyNumberFormat="1" applyFont="1" applyFill="1" applyBorder="1" applyAlignment="1">
      <alignment horizontal="center" vertical="top" wrapText="1"/>
    </xf>
    <xf numFmtId="0" fontId="26" fillId="0" borderId="18" xfId="2" applyNumberFormat="1" applyFont="1" applyFill="1" applyBorder="1" applyAlignment="1">
      <alignment horizontal="justify" vertical="top" wrapText="1"/>
    </xf>
    <xf numFmtId="0" fontId="33" fillId="0" borderId="0" xfId="2" applyNumberFormat="1" applyFont="1" applyFill="1" applyAlignment="1"/>
    <xf numFmtId="0" fontId="34" fillId="0" borderId="18" xfId="2" applyNumberFormat="1" applyFont="1" applyFill="1" applyBorder="1" applyAlignment="1">
      <alignment horizontal="right" vertical="center" wrapText="1"/>
    </xf>
    <xf numFmtId="0" fontId="34" fillId="0" borderId="18" xfId="0" applyFont="1" applyFill="1" applyBorder="1" applyAlignment="1">
      <alignment horizontal="right"/>
    </xf>
    <xf numFmtId="9" fontId="34" fillId="0" borderId="18" xfId="2" applyNumberFormat="1" applyFont="1" applyFill="1" applyBorder="1" applyAlignment="1">
      <alignment horizontal="center" vertical="center" wrapText="1"/>
    </xf>
    <xf numFmtId="0" fontId="34" fillId="0" borderId="0" xfId="2" applyNumberFormat="1" applyFont="1" applyFill="1" applyAlignment="1"/>
    <xf numFmtId="10" fontId="33" fillId="0" borderId="18" xfId="2" applyNumberFormat="1" applyFont="1" applyFill="1" applyBorder="1" applyAlignment="1">
      <alignment horizontal="center" vertical="center" wrapText="1"/>
    </xf>
    <xf numFmtId="0" fontId="0" fillId="0" borderId="0" xfId="2" applyFont="1"/>
    <xf numFmtId="0" fontId="36" fillId="0" borderId="0" xfId="0" applyFont="1" applyFill="1" applyAlignment="1">
      <alignment horizontal="right"/>
    </xf>
    <xf numFmtId="0" fontId="17" fillId="0" borderId="8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right"/>
    </xf>
    <xf numFmtId="0" fontId="0" fillId="0" borderId="0" xfId="2" applyNumberFormat="1" applyFont="1" applyAlignment="1"/>
    <xf numFmtId="0" fontId="17" fillId="0" borderId="23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right"/>
    </xf>
    <xf numFmtId="4" fontId="17" fillId="0" borderId="23" xfId="0" applyNumberFormat="1" applyFont="1" applyFill="1" applyBorder="1" applyAlignment="1">
      <alignment horizontal="center"/>
    </xf>
    <xf numFmtId="0" fontId="17" fillId="0" borderId="23" xfId="0" applyFont="1" applyFill="1" applyBorder="1"/>
    <xf numFmtId="0" fontId="16" fillId="0" borderId="0" xfId="0" applyFont="1"/>
    <xf numFmtId="0" fontId="16" fillId="0" borderId="0" xfId="2" applyFont="1"/>
    <xf numFmtId="0" fontId="38" fillId="0" borderId="0" xfId="2" applyNumberFormat="1" applyFont="1" applyFill="1" applyAlignment="1">
      <alignment horizontal="right" wrapText="1"/>
    </xf>
    <xf numFmtId="0" fontId="17" fillId="0" borderId="0" xfId="2" applyNumberFormat="1" applyFont="1" applyFill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2" applyFont="1" applyAlignment="1">
      <alignment vertical="center"/>
    </xf>
    <xf numFmtId="0" fontId="17" fillId="0" borderId="0" xfId="0" applyFont="1" applyFill="1" applyAlignment="1">
      <alignment horizontal="right" vertical="top" wrapText="1"/>
    </xf>
    <xf numFmtId="4" fontId="39" fillId="0" borderId="0" xfId="0" applyNumberFormat="1" applyFont="1"/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2" applyNumberFormat="1" applyFont="1" applyAlignment="1"/>
    <xf numFmtId="0" fontId="40" fillId="0" borderId="0" xfId="2" applyNumberFormat="1" applyFont="1" applyAlignment="1"/>
    <xf numFmtId="0" fontId="17" fillId="0" borderId="0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49" fontId="26" fillId="0" borderId="18" xfId="2" applyNumberFormat="1" applyFont="1" applyFill="1" applyBorder="1" applyAlignment="1">
      <alignment horizontal="center" vertical="center" wrapText="1"/>
    </xf>
    <xf numFmtId="0" fontId="31" fillId="0" borderId="5" xfId="2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vertical="center" wrapText="1"/>
    </xf>
    <xf numFmtId="0" fontId="16" fillId="0" borderId="0" xfId="0" applyFont="1" applyAlignment="1"/>
    <xf numFmtId="0" fontId="16" fillId="0" borderId="0" xfId="2" applyFont="1" applyAlignment="1"/>
    <xf numFmtId="0" fontId="17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2" applyFont="1" applyAlignment="1">
      <alignment vertical="center" wrapText="1"/>
    </xf>
    <xf numFmtId="2" fontId="0" fillId="0" borderId="0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/>
    <xf numFmtId="0" fontId="9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9" fillId="0" borderId="3" xfId="0" applyFont="1" applyFill="1" applyBorder="1"/>
    <xf numFmtId="0" fontId="9" fillId="0" borderId="8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14" fillId="0" borderId="0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164" fontId="14" fillId="0" borderId="0" xfId="0" applyNumberFormat="1" applyFont="1" applyFill="1" applyBorder="1"/>
    <xf numFmtId="49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26" fillId="0" borderId="18" xfId="2" applyNumberFormat="1" applyFont="1" applyFill="1" applyBorder="1" applyAlignment="1">
      <alignment horizontal="center" vertical="center" wrapText="1"/>
    </xf>
    <xf numFmtId="2" fontId="26" fillId="0" borderId="18" xfId="0" applyNumberFormat="1" applyFont="1" applyFill="1" applyBorder="1" applyAlignment="1">
      <alignment horizontal="center" vertical="center"/>
    </xf>
    <xf numFmtId="2" fontId="26" fillId="0" borderId="18" xfId="2" applyNumberFormat="1" applyFont="1" applyFill="1" applyBorder="1" applyAlignment="1">
      <alignment horizontal="center"/>
    </xf>
    <xf numFmtId="2" fontId="28" fillId="0" borderId="18" xfId="2" applyNumberFormat="1" applyFont="1" applyFill="1" applyBorder="1" applyAlignment="1">
      <alignment horizontal="center" vertical="top" wrapText="1"/>
    </xf>
    <xf numFmtId="2" fontId="33" fillId="0" borderId="18" xfId="2" applyNumberFormat="1" applyFont="1" applyFill="1" applyBorder="1" applyAlignment="1">
      <alignment horizontal="center" vertical="top" wrapText="1"/>
    </xf>
    <xf numFmtId="2" fontId="33" fillId="0" borderId="30" xfId="2" applyNumberFormat="1" applyFont="1" applyFill="1" applyBorder="1" applyAlignment="1">
      <alignment horizontal="center" vertical="top" wrapText="1"/>
    </xf>
    <xf numFmtId="2" fontId="33" fillId="0" borderId="23" xfId="2" applyNumberFormat="1" applyFont="1" applyFill="1" applyBorder="1" applyAlignment="1">
      <alignment horizontal="center" vertical="top" wrapText="1"/>
    </xf>
    <xf numFmtId="2" fontId="34" fillId="0" borderId="18" xfId="2" applyNumberFormat="1" applyFont="1" applyFill="1" applyBorder="1" applyAlignment="1">
      <alignment horizontal="center" vertical="top" wrapText="1"/>
    </xf>
    <xf numFmtId="2" fontId="34" fillId="0" borderId="4" xfId="2" applyNumberFormat="1" applyFont="1" applyFill="1" applyBorder="1" applyAlignment="1">
      <alignment horizontal="center" vertical="top" wrapText="1"/>
    </xf>
    <xf numFmtId="2" fontId="34" fillId="0" borderId="0" xfId="2" applyNumberFormat="1" applyFont="1" applyFill="1" applyBorder="1" applyAlignment="1">
      <alignment horizontal="center" vertical="top" wrapText="1"/>
    </xf>
    <xf numFmtId="2" fontId="33" fillId="0" borderId="4" xfId="2" applyNumberFormat="1" applyFont="1" applyFill="1" applyBorder="1" applyAlignment="1">
      <alignment horizontal="center" vertical="top" wrapText="1"/>
    </xf>
    <xf numFmtId="2" fontId="33" fillId="0" borderId="0" xfId="2" applyNumberFormat="1" applyFont="1" applyFill="1" applyBorder="1" applyAlignment="1">
      <alignment horizontal="center" vertical="top" wrapText="1"/>
    </xf>
    <xf numFmtId="2" fontId="28" fillId="0" borderId="4" xfId="2" applyNumberFormat="1" applyFont="1" applyFill="1" applyBorder="1" applyAlignment="1">
      <alignment horizontal="center" vertical="top" wrapText="1"/>
    </xf>
    <xf numFmtId="2" fontId="28" fillId="0" borderId="0" xfId="2" applyNumberFormat="1" applyFont="1" applyFill="1" applyBorder="1" applyAlignment="1">
      <alignment horizontal="center" vertical="top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/>
    </xf>
    <xf numFmtId="2" fontId="17" fillId="0" borderId="23" xfId="0" applyNumberFormat="1" applyFont="1" applyFill="1" applyBorder="1" applyAlignment="1">
      <alignment horizontal="center"/>
    </xf>
    <xf numFmtId="2" fontId="35" fillId="0" borderId="5" xfId="2" applyNumberFormat="1" applyFont="1" applyFill="1" applyBorder="1" applyAlignment="1">
      <alignment horizontal="center" vertical="center" wrapText="1"/>
    </xf>
    <xf numFmtId="2" fontId="35" fillId="0" borderId="6" xfId="2" applyNumberFormat="1" applyFont="1" applyFill="1" applyBorder="1" applyAlignment="1">
      <alignment horizontal="center" vertical="center" wrapText="1"/>
    </xf>
    <xf numFmtId="2" fontId="26" fillId="0" borderId="0" xfId="2" applyNumberFormat="1" applyFont="1" applyFill="1" applyAlignment="1"/>
    <xf numFmtId="0" fontId="26" fillId="0" borderId="18" xfId="2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6" fillId="0" borderId="18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6" fillId="0" borderId="18" xfId="2" applyNumberFormat="1" applyFont="1" applyFill="1" applyBorder="1" applyAlignment="1">
      <alignment horizontal="center" vertical="center" wrapText="1"/>
    </xf>
    <xf numFmtId="0" fontId="26" fillId="0" borderId="18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" fontId="0" fillId="0" borderId="0" xfId="0" applyNumberFormat="1" applyFont="1" applyFill="1" applyBorder="1"/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0" fontId="14" fillId="0" borderId="0" xfId="0" applyFont="1" applyFill="1"/>
    <xf numFmtId="0" fontId="0" fillId="0" borderId="0" xfId="0" applyFont="1" applyFill="1" applyBorder="1" applyAlignment="1">
      <alignment horizontal="center"/>
    </xf>
    <xf numFmtId="9" fontId="33" fillId="0" borderId="18" xfId="2" applyNumberFormat="1" applyFont="1" applyFill="1" applyBorder="1" applyAlignment="1">
      <alignment horizontal="center" vertical="center" wrapText="1"/>
    </xf>
    <xf numFmtId="0" fontId="26" fillId="0" borderId="18" xfId="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46" fillId="0" borderId="0" xfId="0" applyFont="1" applyAlignment="1"/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right"/>
    </xf>
    <xf numFmtId="0" fontId="31" fillId="0" borderId="5" xfId="0" applyFont="1" applyFill="1" applyBorder="1" applyAlignment="1">
      <alignment horizontal="right"/>
    </xf>
    <xf numFmtId="0" fontId="17" fillId="0" borderId="23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38" fillId="0" borderId="5" xfId="2" applyNumberFormat="1" applyFont="1" applyFill="1" applyBorder="1" applyAlignment="1">
      <alignment horizontal="left" wrapText="1"/>
    </xf>
    <xf numFmtId="0" fontId="38" fillId="0" borderId="6" xfId="2" applyNumberFormat="1" applyFont="1" applyFill="1" applyBorder="1" applyAlignment="1">
      <alignment horizontal="left" wrapText="1"/>
    </xf>
    <xf numFmtId="0" fontId="38" fillId="0" borderId="6" xfId="0" applyFont="1" applyFill="1" applyBorder="1" applyAlignment="1">
      <alignment horizontal="left" wrapText="1"/>
    </xf>
    <xf numFmtId="0" fontId="17" fillId="0" borderId="1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6" fillId="0" borderId="0" xfId="2" applyNumberFormat="1" applyFont="1" applyFill="1" applyBorder="1" applyAlignment="1">
      <alignment horizontal="right" vertical="top" wrapText="1"/>
    </xf>
    <xf numFmtId="0" fontId="26" fillId="0" borderId="6" xfId="2" applyNumberFormat="1" applyFont="1" applyFill="1" applyBorder="1" applyAlignment="1">
      <alignment horizontal="center" vertical="top" wrapText="1"/>
    </xf>
    <xf numFmtId="0" fontId="33" fillId="0" borderId="29" xfId="2" applyNumberFormat="1" applyFont="1" applyFill="1" applyBorder="1" applyAlignment="1">
      <alignment horizontal="center" vertical="top" wrapText="1"/>
    </xf>
    <xf numFmtId="0" fontId="33" fillId="0" borderId="0" xfId="2" applyNumberFormat="1" applyFont="1" applyFill="1" applyBorder="1" applyAlignment="1">
      <alignment horizontal="center" vertical="top" wrapText="1"/>
    </xf>
    <xf numFmtId="16" fontId="26" fillId="0" borderId="6" xfId="2" applyNumberFormat="1" applyFont="1" applyFill="1" applyBorder="1" applyAlignment="1">
      <alignment horizontal="center" vertical="top" wrapText="1"/>
    </xf>
    <xf numFmtId="0" fontId="42" fillId="0" borderId="5" xfId="2" applyNumberFormat="1" applyFont="1" applyFill="1" applyBorder="1" applyAlignment="1">
      <alignment horizontal="center"/>
    </xf>
    <xf numFmtId="0" fontId="26" fillId="0" borderId="0" xfId="2" applyNumberFormat="1" applyFont="1" applyFill="1" applyBorder="1" applyAlignment="1">
      <alignment horizontal="right" vertical="center" wrapText="1"/>
    </xf>
    <xf numFmtId="0" fontId="26" fillId="0" borderId="5" xfId="2" applyNumberFormat="1" applyFont="1" applyFill="1" applyBorder="1" applyAlignment="1">
      <alignment horizontal="center" vertical="top" wrapText="1"/>
    </xf>
    <xf numFmtId="0" fontId="17" fillId="0" borderId="23" xfId="2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left" vertical="center" wrapText="1"/>
    </xf>
    <xf numFmtId="0" fontId="28" fillId="0" borderId="18" xfId="2" applyNumberFormat="1" applyFont="1" applyFill="1" applyBorder="1" applyAlignment="1">
      <alignment horizontal="center" vertical="center" wrapText="1"/>
    </xf>
    <xf numFmtId="0" fontId="26" fillId="0" borderId="18" xfId="2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top" wrapText="1"/>
    </xf>
    <xf numFmtId="0" fontId="33" fillId="0" borderId="18" xfId="2" applyNumberFormat="1" applyFont="1" applyFill="1" applyBorder="1" applyAlignment="1">
      <alignment horizontal="right" vertical="center" wrapText="1"/>
    </xf>
    <xf numFmtId="0" fontId="26" fillId="0" borderId="18" xfId="2" applyNumberFormat="1" applyFont="1" applyFill="1" applyBorder="1" applyAlignment="1">
      <alignment horizontal="justify" vertical="top" wrapText="1"/>
    </xf>
    <xf numFmtId="0" fontId="31" fillId="0" borderId="5" xfId="2" applyNumberFormat="1" applyFont="1" applyFill="1" applyBorder="1" applyAlignment="1">
      <alignment horizontal="right"/>
    </xf>
    <xf numFmtId="0" fontId="23" fillId="0" borderId="23" xfId="0" applyFont="1" applyFill="1" applyBorder="1" applyAlignment="1">
      <alignment horizontal="center" vertical="top" wrapText="1"/>
    </xf>
    <xf numFmtId="0" fontId="28" fillId="0" borderId="18" xfId="2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18" fillId="0" borderId="5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2" fontId="11" fillId="0" borderId="6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</cellXfs>
  <cellStyles count="5">
    <cellStyle name="Normal 10 10" xfId="4"/>
    <cellStyle name="Normal 2" xfId="1"/>
    <cellStyle name="Parasts" xfId="0" builtinId="0"/>
    <cellStyle name="Parasts 2" xfId="3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7"/>
  <sheetViews>
    <sheetView tabSelected="1" topLeftCell="A16" workbookViewId="0">
      <selection activeCell="L37" sqref="L37"/>
    </sheetView>
  </sheetViews>
  <sheetFormatPr defaultColWidth="9.140625" defaultRowHeight="12.75"/>
  <cols>
    <col min="1" max="1" width="5.85546875" style="105" customWidth="1"/>
    <col min="2" max="2" width="9.28515625" style="105" customWidth="1"/>
    <col min="3" max="3" width="13.5703125" style="105" customWidth="1"/>
    <col min="4" max="4" width="17.5703125" style="105" customWidth="1"/>
    <col min="5" max="5" width="14" style="105" customWidth="1"/>
    <col min="6" max="6" width="13.5703125" style="105" customWidth="1"/>
    <col min="7" max="7" width="22.140625" style="105" customWidth="1"/>
    <col min="8" max="8" width="9.5703125" style="105" bestFit="1" customWidth="1"/>
    <col min="9" max="9" width="9.42578125" style="105" bestFit="1" customWidth="1"/>
    <col min="10" max="10" width="9.5703125" style="105" bestFit="1" customWidth="1"/>
    <col min="11" max="16384" width="9.140625" style="105"/>
  </cols>
  <sheetData>
    <row r="1" spans="1:15" ht="15.75">
      <c r="B1" s="227" t="s">
        <v>236</v>
      </c>
      <c r="F1" s="226"/>
      <c r="G1" s="226"/>
    </row>
    <row r="2" spans="1:15" s="183" customFormat="1" ht="30.75" customHeight="1">
      <c r="A2" s="257" t="s">
        <v>26</v>
      </c>
      <c r="B2" s="257"/>
      <c r="C2" s="257"/>
      <c r="D2" s="257"/>
      <c r="E2" s="257"/>
      <c r="F2" s="257"/>
      <c r="G2" s="257"/>
    </row>
    <row r="3" spans="1:15" s="183" customFormat="1" ht="21" customHeight="1">
      <c r="A3" s="259"/>
      <c r="B3" s="259"/>
      <c r="C3" s="259"/>
      <c r="D3" s="259"/>
      <c r="E3" s="263"/>
      <c r="F3" s="263"/>
      <c r="G3" s="263"/>
    </row>
    <row r="4" spans="1:15" s="183" customFormat="1" ht="15">
      <c r="A4" s="259"/>
      <c r="B4" s="259"/>
      <c r="C4" s="259"/>
      <c r="D4" s="259"/>
      <c r="E4" s="260" t="s">
        <v>12</v>
      </c>
      <c r="F4" s="260"/>
      <c r="G4" s="260"/>
    </row>
    <row r="5" spans="1:15" s="183" customFormat="1" ht="14.25">
      <c r="A5" s="262" t="s">
        <v>11</v>
      </c>
      <c r="B5" s="262"/>
      <c r="C5" s="262"/>
      <c r="D5" s="262"/>
      <c r="E5" s="262"/>
      <c r="F5" s="262"/>
      <c r="G5" s="262"/>
    </row>
    <row r="6" spans="1:15" s="183" customFormat="1" ht="14.25">
      <c r="A6" s="262"/>
      <c r="B6" s="262"/>
      <c r="C6" s="262"/>
      <c r="D6" s="262"/>
      <c r="E6" s="262"/>
      <c r="F6" s="262"/>
      <c r="G6" s="262"/>
    </row>
    <row r="7" spans="1:15" s="183" customFormat="1" ht="15">
      <c r="A7" s="259"/>
      <c r="B7" s="259"/>
      <c r="C7" s="259"/>
      <c r="D7" s="259"/>
      <c r="E7" s="212" t="s">
        <v>10</v>
      </c>
      <c r="F7" s="213" t="s">
        <v>22</v>
      </c>
      <c r="G7" s="214"/>
    </row>
    <row r="8" spans="1:15" s="183" customFormat="1" ht="31.7" customHeight="1">
      <c r="A8" s="258" t="s">
        <v>9</v>
      </c>
      <c r="B8" s="258"/>
      <c r="C8" s="258"/>
      <c r="D8" s="258"/>
      <c r="E8" s="258"/>
      <c r="F8" s="258"/>
      <c r="G8" s="258"/>
    </row>
    <row r="9" spans="1:15" s="183" customFormat="1" ht="22.7" customHeight="1">
      <c r="A9" s="258"/>
      <c r="B9" s="258"/>
      <c r="C9" s="258"/>
      <c r="D9" s="258"/>
      <c r="E9" s="258"/>
      <c r="F9" s="258"/>
      <c r="G9" s="258"/>
    </row>
    <row r="10" spans="1:15" ht="15">
      <c r="A10" s="232" t="s">
        <v>19</v>
      </c>
      <c r="B10" s="232"/>
      <c r="C10" s="261" t="s">
        <v>108</v>
      </c>
      <c r="D10" s="261"/>
      <c r="E10" s="261"/>
      <c r="F10" s="261"/>
      <c r="G10" s="261"/>
      <c r="H10" s="184"/>
      <c r="I10" s="184"/>
      <c r="J10" s="184"/>
      <c r="K10" s="184"/>
      <c r="L10" s="184"/>
      <c r="M10" s="184"/>
      <c r="N10" s="184"/>
      <c r="O10" s="184"/>
    </row>
    <row r="11" spans="1:15" ht="15">
      <c r="A11" s="232" t="s">
        <v>27</v>
      </c>
      <c r="B11" s="232"/>
      <c r="C11" s="233" t="s">
        <v>109</v>
      </c>
      <c r="D11" s="233"/>
      <c r="E11" s="233"/>
      <c r="F11" s="233"/>
      <c r="G11" s="233"/>
      <c r="I11" s="215"/>
    </row>
    <row r="12" spans="1:15" ht="15">
      <c r="A12" s="232" t="s">
        <v>21</v>
      </c>
      <c r="B12" s="232"/>
      <c r="C12" s="233" t="s">
        <v>110</v>
      </c>
      <c r="D12" s="233"/>
      <c r="E12" s="233"/>
      <c r="F12" s="233"/>
      <c r="G12" s="233"/>
    </row>
    <row r="13" spans="1:15" ht="15">
      <c r="A13" s="251" t="s">
        <v>8</v>
      </c>
      <c r="B13" s="251"/>
      <c r="C13" s="251"/>
      <c r="D13" s="251"/>
      <c r="E13" s="210"/>
      <c r="F13" s="204" t="s">
        <v>22</v>
      </c>
      <c r="G13" s="208"/>
    </row>
    <row r="14" spans="1:15" ht="15.75" thickBot="1">
      <c r="A14" s="252"/>
      <c r="B14" s="252"/>
      <c r="C14" s="252"/>
      <c r="D14" s="252"/>
      <c r="E14" s="252"/>
      <c r="F14" s="252"/>
      <c r="G14" s="252"/>
    </row>
    <row r="15" spans="1:15" ht="15" customHeight="1">
      <c r="A15" s="242" t="s">
        <v>13</v>
      </c>
      <c r="B15" s="243"/>
      <c r="C15" s="242" t="s">
        <v>14</v>
      </c>
      <c r="D15" s="246"/>
      <c r="E15" s="246"/>
      <c r="F15" s="247"/>
      <c r="G15" s="253" t="s">
        <v>28</v>
      </c>
    </row>
    <row r="16" spans="1:15" ht="13.7" customHeight="1" thickBot="1">
      <c r="A16" s="244"/>
      <c r="B16" s="245"/>
      <c r="C16" s="248"/>
      <c r="D16" s="249"/>
      <c r="E16" s="249"/>
      <c r="F16" s="250"/>
      <c r="G16" s="254"/>
    </row>
    <row r="17" spans="1:10" s="108" customFormat="1" ht="26.65" customHeight="1">
      <c r="A17" s="237">
        <v>1</v>
      </c>
      <c r="B17" s="238"/>
      <c r="C17" s="239" t="s">
        <v>111</v>
      </c>
      <c r="D17" s="240"/>
      <c r="E17" s="240"/>
      <c r="F17" s="241"/>
      <c r="G17" s="216" t="e">
        <f>Būvn.koptāme!C17</f>
        <v>#VALUE!</v>
      </c>
      <c r="J17" s="174"/>
    </row>
    <row r="18" spans="1:10" ht="15">
      <c r="A18" s="255"/>
      <c r="B18" s="256"/>
      <c r="C18" s="234"/>
      <c r="D18" s="235"/>
      <c r="E18" s="235"/>
      <c r="F18" s="236"/>
      <c r="G18" s="217"/>
      <c r="J18" s="215"/>
    </row>
    <row r="19" spans="1:10" ht="15">
      <c r="A19" s="255"/>
      <c r="B19" s="256"/>
      <c r="C19" s="264" t="s">
        <v>16</v>
      </c>
      <c r="D19" s="265"/>
      <c r="E19" s="265"/>
      <c r="F19" s="266"/>
      <c r="G19" s="218" t="e">
        <f>SUM(G17:G18)</f>
        <v>#VALUE!</v>
      </c>
      <c r="H19" s="215"/>
      <c r="J19" s="215"/>
    </row>
    <row r="20" spans="1:10" ht="15">
      <c r="A20" s="269"/>
      <c r="B20" s="269"/>
      <c r="C20" s="269"/>
      <c r="D20" s="269"/>
      <c r="E20" s="269"/>
      <c r="F20" s="269"/>
      <c r="G20" s="269"/>
      <c r="J20" s="215"/>
    </row>
    <row r="21" spans="1:10" ht="15">
      <c r="A21" s="234" t="s">
        <v>235</v>
      </c>
      <c r="B21" s="235"/>
      <c r="C21" s="235"/>
      <c r="D21" s="235"/>
      <c r="E21" s="235"/>
      <c r="F21" s="236"/>
      <c r="G21" s="219">
        <f>ROUND(3%*(SUM('Kopsavilkums Nr.1'!E26)),2)</f>
        <v>0</v>
      </c>
      <c r="H21" s="215"/>
      <c r="J21" s="215"/>
    </row>
    <row r="22" spans="1:10" ht="15">
      <c r="A22" s="234" t="s">
        <v>29</v>
      </c>
      <c r="B22" s="235"/>
      <c r="C22" s="235"/>
      <c r="D22" s="235"/>
      <c r="E22" s="235"/>
      <c r="F22" s="236"/>
      <c r="G22" s="219" t="e">
        <f>ROUND(SUM(G21+G19)*21%,2)</f>
        <v>#VALUE!</v>
      </c>
      <c r="J22" s="215"/>
    </row>
    <row r="23" spans="1:10" ht="14.25">
      <c r="A23" s="264" t="s">
        <v>15</v>
      </c>
      <c r="B23" s="265"/>
      <c r="C23" s="265"/>
      <c r="D23" s="265"/>
      <c r="E23" s="265"/>
      <c r="F23" s="266"/>
      <c r="G23" s="220" t="e">
        <f>SUM(G22+G21+G19)</f>
        <v>#VALUE!</v>
      </c>
      <c r="J23" s="215"/>
    </row>
    <row r="24" spans="1:10" ht="14.25">
      <c r="A24" s="268"/>
      <c r="B24" s="268"/>
      <c r="C24" s="268"/>
      <c r="D24" s="268"/>
      <c r="E24" s="268"/>
      <c r="F24" s="268"/>
      <c r="G24" s="268"/>
    </row>
    <row r="25" spans="1:10" ht="14.25">
      <c r="A25" s="267"/>
      <c r="B25" s="267"/>
      <c r="C25" s="267"/>
      <c r="D25" s="267"/>
      <c r="E25" s="267"/>
      <c r="F25" s="267"/>
      <c r="G25" s="267"/>
      <c r="J25" s="223"/>
    </row>
    <row r="26" spans="1:10" s="222" customFormat="1" ht="15">
      <c r="A26" s="230" t="s">
        <v>5</v>
      </c>
      <c r="B26" s="230"/>
      <c r="C26" s="231"/>
      <c r="D26" s="231"/>
      <c r="E26" s="231"/>
      <c r="F26" s="231"/>
      <c r="G26" s="221"/>
    </row>
    <row r="27" spans="1:10" s="222" customFormat="1" ht="15">
      <c r="A27" s="230" t="s">
        <v>30</v>
      </c>
      <c r="B27" s="230"/>
      <c r="C27" s="230"/>
      <c r="D27" s="230"/>
      <c r="E27" s="230"/>
      <c r="F27" s="230"/>
      <c r="G27" s="230"/>
    </row>
    <row r="28" spans="1:10" ht="15">
      <c r="A28" s="228" t="s">
        <v>7</v>
      </c>
      <c r="B28" s="228"/>
      <c r="C28" s="210"/>
      <c r="D28" s="228"/>
      <c r="E28" s="228"/>
      <c r="F28" s="228"/>
      <c r="G28" s="228"/>
    </row>
    <row r="29" spans="1:10" ht="15">
      <c r="A29" s="230"/>
      <c r="B29" s="230"/>
      <c r="C29" s="230"/>
      <c r="D29" s="230"/>
      <c r="E29" s="230"/>
      <c r="F29" s="230"/>
      <c r="G29" s="230"/>
    </row>
    <row r="30" spans="1:10" ht="15">
      <c r="A30" s="230" t="s">
        <v>6</v>
      </c>
      <c r="B30" s="230"/>
      <c r="C30" s="231"/>
      <c r="D30" s="231"/>
      <c r="E30" s="231"/>
      <c r="F30" s="231"/>
      <c r="G30" s="221">
        <f>G26</f>
        <v>0</v>
      </c>
    </row>
    <row r="31" spans="1:10" ht="15">
      <c r="A31" s="230" t="s">
        <v>30</v>
      </c>
      <c r="B31" s="230"/>
      <c r="C31" s="230"/>
      <c r="D31" s="230"/>
      <c r="E31" s="230"/>
      <c r="F31" s="230"/>
      <c r="G31" s="230"/>
    </row>
    <row r="32" spans="1:10" ht="15">
      <c r="A32" s="228" t="s">
        <v>7</v>
      </c>
      <c r="B32" s="228"/>
      <c r="C32" s="210"/>
      <c r="D32" s="228"/>
      <c r="E32" s="228"/>
      <c r="F32" s="228"/>
      <c r="G32" s="228"/>
    </row>
    <row r="33" spans="1:7">
      <c r="A33" s="229"/>
      <c r="B33" s="229"/>
      <c r="C33" s="229"/>
      <c r="D33" s="229"/>
      <c r="E33" s="229"/>
      <c r="F33" s="229"/>
      <c r="G33" s="229"/>
    </row>
    <row r="34" spans="1:7" ht="15">
      <c r="A34" s="230" t="s">
        <v>31</v>
      </c>
      <c r="B34" s="230"/>
      <c r="C34" s="231"/>
      <c r="D34" s="231"/>
      <c r="E34" s="231"/>
      <c r="F34" s="231"/>
      <c r="G34" s="221">
        <f>G30</f>
        <v>0</v>
      </c>
    </row>
    <row r="35" spans="1:7" ht="15">
      <c r="A35" s="230" t="s">
        <v>30</v>
      </c>
      <c r="B35" s="230"/>
      <c r="C35" s="230"/>
      <c r="D35" s="230"/>
      <c r="E35" s="230"/>
      <c r="F35" s="230"/>
      <c r="G35" s="230"/>
    </row>
    <row r="36" spans="1:7" ht="15">
      <c r="A36" s="228" t="s">
        <v>7</v>
      </c>
      <c r="B36" s="228"/>
      <c r="C36" s="210"/>
      <c r="D36" s="228"/>
      <c r="E36" s="228"/>
      <c r="F36" s="228"/>
      <c r="G36" s="228"/>
    </row>
    <row r="37" spans="1:7" ht="14.25">
      <c r="A37" s="267"/>
      <c r="B37" s="267"/>
      <c r="C37" s="267"/>
      <c r="D37" s="267"/>
      <c r="E37" s="267"/>
      <c r="F37" s="267"/>
      <c r="G37" s="267"/>
    </row>
  </sheetData>
  <mergeCells count="50">
    <mergeCell ref="C19:F19"/>
    <mergeCell ref="A23:F23"/>
    <mergeCell ref="A20:G20"/>
    <mergeCell ref="A22:F22"/>
    <mergeCell ref="A25:G25"/>
    <mergeCell ref="A37:G37"/>
    <mergeCell ref="A24:G24"/>
    <mergeCell ref="A26:B26"/>
    <mergeCell ref="C26:F26"/>
    <mergeCell ref="D28:G28"/>
    <mergeCell ref="A27:G27"/>
    <mergeCell ref="A28:B28"/>
    <mergeCell ref="A29:G29"/>
    <mergeCell ref="A30:B30"/>
    <mergeCell ref="C30:F30"/>
    <mergeCell ref="A31:G31"/>
    <mergeCell ref="A35:G35"/>
    <mergeCell ref="A36:B36"/>
    <mergeCell ref="D36:G36"/>
    <mergeCell ref="A2:G2"/>
    <mergeCell ref="A8:G8"/>
    <mergeCell ref="A11:B11"/>
    <mergeCell ref="A9:G9"/>
    <mergeCell ref="A10:B10"/>
    <mergeCell ref="C11:G11"/>
    <mergeCell ref="A3:D3"/>
    <mergeCell ref="A4:D4"/>
    <mergeCell ref="E4:G4"/>
    <mergeCell ref="C10:G10"/>
    <mergeCell ref="A7:D7"/>
    <mergeCell ref="A5:G6"/>
    <mergeCell ref="E3:G3"/>
    <mergeCell ref="A12:B12"/>
    <mergeCell ref="C12:G12"/>
    <mergeCell ref="A21:F21"/>
    <mergeCell ref="A17:B17"/>
    <mergeCell ref="C17:F17"/>
    <mergeCell ref="A15:B16"/>
    <mergeCell ref="C15:F16"/>
    <mergeCell ref="A13:D13"/>
    <mergeCell ref="A14:G14"/>
    <mergeCell ref="G15:G16"/>
    <mergeCell ref="A19:B19"/>
    <mergeCell ref="A18:B18"/>
    <mergeCell ref="C18:F18"/>
    <mergeCell ref="A32:B32"/>
    <mergeCell ref="D32:G32"/>
    <mergeCell ref="A33:G33"/>
    <mergeCell ref="A34:B34"/>
    <mergeCell ref="C34:F34"/>
  </mergeCells>
  <phoneticPr fontId="0" type="noConversion"/>
  <printOptions gridLines="1"/>
  <pageMargins left="0.28000000000000003" right="0.33" top="0.49" bottom="0.57999999999999996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25" sqref="B25:C25"/>
    </sheetView>
  </sheetViews>
  <sheetFormatPr defaultColWidth="9.140625" defaultRowHeight="12.75"/>
  <cols>
    <col min="1" max="1" width="18.140625" customWidth="1"/>
    <col min="2" max="2" width="50.42578125" customWidth="1"/>
    <col min="3" max="3" width="20.85546875" customWidth="1"/>
    <col min="4" max="4" width="5.5703125" customWidth="1"/>
    <col min="5" max="5" width="13.7109375" customWidth="1"/>
    <col min="6" max="16384" width="9.140625" style="68"/>
  </cols>
  <sheetData>
    <row r="1" spans="1:5">
      <c r="A1" s="28"/>
      <c r="B1" s="28"/>
      <c r="C1" s="52" t="s">
        <v>26</v>
      </c>
    </row>
    <row r="2" spans="1:5">
      <c r="A2" s="28"/>
      <c r="B2" s="28"/>
      <c r="C2" s="52" t="s">
        <v>58</v>
      </c>
    </row>
    <row r="3" spans="1:5" ht="14.25">
      <c r="A3" s="28"/>
      <c r="B3" s="28"/>
      <c r="C3" s="69" t="s">
        <v>12</v>
      </c>
    </row>
    <row r="4" spans="1:5">
      <c r="A4" s="28"/>
      <c r="B4" s="28"/>
      <c r="C4" s="52" t="s">
        <v>11</v>
      </c>
    </row>
    <row r="5" spans="1:5">
      <c r="A5" s="28"/>
      <c r="B5" s="28"/>
      <c r="C5" s="28"/>
    </row>
    <row r="6" spans="1:5">
      <c r="A6" s="28"/>
      <c r="B6" s="28"/>
      <c r="C6" s="52" t="s">
        <v>59</v>
      </c>
    </row>
    <row r="7" spans="1:5">
      <c r="A7" s="28"/>
      <c r="B7" s="28"/>
      <c r="C7" s="28"/>
    </row>
    <row r="8" spans="1:5" ht="18">
      <c r="A8" s="274" t="s">
        <v>60</v>
      </c>
      <c r="B8" s="274"/>
      <c r="C8" s="274"/>
    </row>
    <row r="9" spans="1:5" s="96" customFormat="1">
      <c r="A9" s="79" t="s">
        <v>19</v>
      </c>
      <c r="B9" s="275" t="str">
        <f>Kopizm.!C10</f>
        <v>LIFTA-PACĒLĀJA IERĪKOŠANA VSIA "SLIMNĪCA "ĢINTERMUIŽA"" BĒRNU NODAĻĀ</v>
      </c>
      <c r="C9" s="275"/>
      <c r="D9" s="95"/>
      <c r="E9" s="95"/>
    </row>
    <row r="10" spans="1:5" s="96" customFormat="1" ht="15" customHeight="1">
      <c r="A10" s="79" t="s">
        <v>27</v>
      </c>
      <c r="B10" s="276" t="str">
        <f>Kopizm.!C11</f>
        <v>FILOZOFU IELA 69, JELGAVA</v>
      </c>
      <c r="C10" s="276"/>
      <c r="D10" s="95"/>
      <c r="E10" s="95"/>
    </row>
    <row r="11" spans="1:5" s="96" customFormat="1" ht="15.75" customHeight="1">
      <c r="A11" s="79" t="s">
        <v>49</v>
      </c>
      <c r="B11" s="277" t="str">
        <f>Kopizm.!C12</f>
        <v>16-024</v>
      </c>
      <c r="C11" s="277"/>
      <c r="D11" s="95"/>
      <c r="E11" s="95"/>
    </row>
    <row r="12" spans="1:5" s="78" customFormat="1" ht="17.649999999999999" customHeight="1">
      <c r="A12" s="28"/>
      <c r="B12" s="28"/>
      <c r="C12" s="80"/>
      <c r="D12" s="77"/>
      <c r="E12" s="77"/>
    </row>
    <row r="13" spans="1:5" s="78" customFormat="1">
      <c r="A13" s="28"/>
      <c r="B13" s="28"/>
      <c r="C13" s="28"/>
      <c r="D13" s="77"/>
      <c r="E13" s="77"/>
    </row>
    <row r="14" spans="1:5" s="82" customFormat="1">
      <c r="A14" s="278" t="s">
        <v>38</v>
      </c>
      <c r="B14" s="278" t="s">
        <v>14</v>
      </c>
      <c r="C14" s="278" t="s">
        <v>63</v>
      </c>
      <c r="D14" s="81"/>
      <c r="E14" s="81"/>
    </row>
    <row r="15" spans="1:5" s="82" customFormat="1">
      <c r="A15" s="279"/>
      <c r="B15" s="279"/>
      <c r="C15" s="279"/>
      <c r="D15" s="81"/>
      <c r="E15" s="81"/>
    </row>
    <row r="16" spans="1:5" s="100" customFormat="1">
      <c r="A16" s="97">
        <v>1</v>
      </c>
      <c r="B16" s="98" t="s">
        <v>81</v>
      </c>
      <c r="C16" s="155" t="e">
        <f>'Kopsavilkums Nr.1'!E31</f>
        <v>#VALUE!</v>
      </c>
      <c r="D16" s="99"/>
      <c r="E16" s="99"/>
    </row>
    <row r="17" spans="1:5" s="78" customFormat="1">
      <c r="A17" s="70"/>
      <c r="B17" s="71" t="s">
        <v>61</v>
      </c>
      <c r="C17" s="156" t="e">
        <f>C16</f>
        <v>#VALUE!</v>
      </c>
      <c r="D17" s="77"/>
      <c r="E17" s="77"/>
    </row>
    <row r="18" spans="1:5" s="78" customFormat="1">
      <c r="A18" s="73"/>
      <c r="B18" s="74"/>
      <c r="C18" s="157"/>
      <c r="D18" s="77"/>
      <c r="E18" s="77"/>
    </row>
    <row r="19" spans="1:5" s="78" customFormat="1">
      <c r="A19" s="270" t="s">
        <v>62</v>
      </c>
      <c r="B19" s="271"/>
      <c r="C19" s="156" t="e">
        <f>ROUND(C17*21%,2)</f>
        <v>#VALUE!</v>
      </c>
      <c r="D19" s="77"/>
      <c r="E19" s="77"/>
    </row>
    <row r="20" spans="1:5" s="78" customFormat="1">
      <c r="A20" s="76"/>
      <c r="B20" s="74"/>
      <c r="C20" s="75"/>
      <c r="D20" s="77"/>
      <c r="E20" s="77"/>
    </row>
    <row r="21" spans="1:5" s="78" customFormat="1">
      <c r="A21" s="28"/>
      <c r="B21" s="28"/>
      <c r="C21" s="28"/>
      <c r="D21" s="77"/>
      <c r="E21" s="77"/>
    </row>
    <row r="22" spans="1:5" s="78" customFormat="1">
      <c r="A22" s="28"/>
      <c r="B22" s="28"/>
      <c r="C22" s="28"/>
      <c r="D22" s="77"/>
      <c r="E22" s="77"/>
    </row>
    <row r="23" spans="1:5" s="78" customFormat="1" hidden="1">
      <c r="A23" s="28"/>
      <c r="B23" s="28"/>
      <c r="C23" s="28"/>
      <c r="D23" s="77"/>
      <c r="E23" s="77"/>
    </row>
    <row r="24" spans="1:5" s="78" customFormat="1">
      <c r="A24" s="28"/>
      <c r="B24" s="28"/>
      <c r="C24" s="28"/>
      <c r="D24" s="77"/>
      <c r="E24" s="77"/>
    </row>
    <row r="25" spans="1:5" s="78" customFormat="1">
      <c r="A25" s="83" t="s">
        <v>47</v>
      </c>
      <c r="B25" s="272"/>
      <c r="C25" s="272"/>
      <c r="D25" s="84"/>
      <c r="E25" s="77"/>
    </row>
    <row r="26" spans="1:5" s="78" customFormat="1">
      <c r="A26" s="28"/>
      <c r="B26" s="273" t="s">
        <v>30</v>
      </c>
      <c r="C26" s="273"/>
      <c r="D26" s="85"/>
      <c r="E26" s="77"/>
    </row>
    <row r="27" spans="1:5" s="78" customFormat="1">
      <c r="A27" s="83"/>
      <c r="B27" s="51"/>
      <c r="C27" s="28"/>
      <c r="D27" s="86"/>
      <c r="E27" s="77"/>
    </row>
    <row r="28" spans="1:5" s="78" customFormat="1">
      <c r="A28" s="83" t="s">
        <v>7</v>
      </c>
      <c r="B28" s="44" t="s">
        <v>77</v>
      </c>
      <c r="C28" s="28"/>
      <c r="D28" s="87"/>
      <c r="E28" s="88"/>
    </row>
    <row r="29" spans="1:5" s="78" customFormat="1">
      <c r="A29" s="28"/>
      <c r="B29" s="89"/>
      <c r="C29" s="28"/>
      <c r="D29" s="85"/>
      <c r="E29" s="77"/>
    </row>
    <row r="30" spans="1:5" ht="14.25">
      <c r="A30" s="28"/>
      <c r="B30" s="48"/>
      <c r="C30" s="29"/>
      <c r="D30" s="72"/>
    </row>
  </sheetData>
  <mergeCells count="10">
    <mergeCell ref="A19:B19"/>
    <mergeCell ref="B25:C25"/>
    <mergeCell ref="B26:C26"/>
    <mergeCell ref="A8:C8"/>
    <mergeCell ref="B9:C9"/>
    <mergeCell ref="B10:C10"/>
    <mergeCell ref="B11:C11"/>
    <mergeCell ref="A14:A15"/>
    <mergeCell ref="B14:B15"/>
    <mergeCell ref="C14:C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6" zoomScale="90" zoomScaleNormal="90" workbookViewId="0">
      <selection activeCell="D30" sqref="D30"/>
    </sheetView>
  </sheetViews>
  <sheetFormatPr defaultColWidth="9.140625" defaultRowHeight="12.75"/>
  <cols>
    <col min="1" max="1" width="10.28515625" style="28" customWidth="1"/>
    <col min="2" max="2" width="12.7109375" style="28" customWidth="1"/>
    <col min="3" max="3" width="32.7109375" style="28" customWidth="1"/>
    <col min="4" max="4" width="10" style="28" customWidth="1"/>
    <col min="5" max="5" width="16.7109375" style="28" customWidth="1"/>
    <col min="6" max="6" width="13.7109375" style="28" customWidth="1"/>
    <col min="7" max="7" width="17.5703125" style="28" customWidth="1"/>
    <col min="8" max="8" width="12.85546875" style="28" customWidth="1"/>
    <col min="9" max="9" width="16" style="28" customWidth="1"/>
    <col min="10" max="10" width="9.140625" style="29"/>
    <col min="11" max="11" width="12" style="29" customWidth="1"/>
    <col min="12" max="16384" width="9.140625" style="29"/>
  </cols>
  <sheetData>
    <row r="1" spans="1:9" ht="18">
      <c r="A1" s="27"/>
    </row>
    <row r="2" spans="1:9" ht="18" customHeight="1">
      <c r="A2" s="274" t="s">
        <v>76</v>
      </c>
      <c r="B2" s="274"/>
      <c r="C2" s="274"/>
      <c r="D2" s="274"/>
      <c r="E2" s="274"/>
      <c r="F2" s="274"/>
      <c r="G2" s="274"/>
      <c r="H2" s="274"/>
      <c r="I2" s="274"/>
    </row>
    <row r="3" spans="1:9" ht="18">
      <c r="C3" s="30"/>
      <c r="D3" s="31"/>
      <c r="F3" s="32"/>
      <c r="G3" s="32"/>
      <c r="H3" s="32"/>
      <c r="I3" s="32"/>
    </row>
    <row r="4" spans="1:9" s="50" customFormat="1" ht="18.75">
      <c r="A4" s="285" t="s">
        <v>111</v>
      </c>
      <c r="B4" s="285"/>
      <c r="C4" s="285"/>
      <c r="D4" s="285"/>
      <c r="E4" s="285"/>
      <c r="F4" s="285"/>
      <c r="G4" s="285"/>
      <c r="H4" s="285"/>
      <c r="I4" s="285"/>
    </row>
    <row r="5" spans="1:9">
      <c r="A5" s="288" t="s">
        <v>48</v>
      </c>
      <c r="B5" s="288"/>
      <c r="C5" s="288"/>
      <c r="D5" s="288"/>
      <c r="E5" s="288"/>
      <c r="F5" s="288"/>
      <c r="G5" s="288"/>
      <c r="H5" s="288"/>
      <c r="I5" s="288"/>
    </row>
    <row r="6" spans="1:9">
      <c r="A6" s="33"/>
    </row>
    <row r="7" spans="1:9" ht="15" customHeight="1">
      <c r="A7" s="286" t="s">
        <v>19</v>
      </c>
      <c r="B7" s="286"/>
      <c r="C7" s="287" t="str">
        <f>Kopizm.!C10</f>
        <v>LIFTA-PACĒLĀJA IERĪKOŠANA VSIA "SLIMNĪCA "ĢINTERMUIŽA"" BĒRNU NODAĻĀ</v>
      </c>
      <c r="D7" s="287"/>
      <c r="E7" s="287"/>
      <c r="F7" s="287"/>
      <c r="G7" s="287"/>
      <c r="H7" s="287"/>
      <c r="I7" s="287"/>
    </row>
    <row r="8" spans="1:9" ht="15" customHeight="1">
      <c r="A8" s="280" t="s">
        <v>36</v>
      </c>
      <c r="B8" s="280"/>
      <c r="C8" s="281" t="str">
        <f>Būvn.koptāme!B9</f>
        <v>LIFTA-PACĒLĀJA IERĪKOŠANA VSIA "SLIMNĪCA "ĢINTERMUIŽA"" BĒRNU NODAĻĀ</v>
      </c>
      <c r="D8" s="281"/>
      <c r="E8" s="281"/>
      <c r="F8" s="281"/>
      <c r="G8" s="281"/>
      <c r="H8" s="281"/>
      <c r="I8" s="281"/>
    </row>
    <row r="9" spans="1:9" ht="15" customHeight="1">
      <c r="A9" s="280" t="s">
        <v>20</v>
      </c>
      <c r="B9" s="280"/>
      <c r="C9" s="281" t="str">
        <f>Kopizm.!C11</f>
        <v>FILOZOFU IELA 69, JELGAVA</v>
      </c>
      <c r="D9" s="281"/>
      <c r="E9" s="281"/>
      <c r="F9" s="281"/>
      <c r="G9" s="281"/>
      <c r="H9" s="281"/>
      <c r="I9" s="281"/>
    </row>
    <row r="10" spans="1:9" ht="15" customHeight="1">
      <c r="A10" s="280" t="s">
        <v>49</v>
      </c>
      <c r="B10" s="280"/>
      <c r="C10" s="284" t="str">
        <f>Kopizm.!C12</f>
        <v>16-024</v>
      </c>
      <c r="D10" s="284"/>
      <c r="E10" s="284"/>
      <c r="F10" s="284"/>
      <c r="G10" s="284"/>
      <c r="H10" s="284"/>
      <c r="I10" s="284"/>
    </row>
    <row r="11" spans="1:9" ht="15" customHeight="1">
      <c r="A11" s="35"/>
      <c r="B11" s="35"/>
      <c r="C11" s="32"/>
      <c r="D11" s="32"/>
      <c r="F11" s="34"/>
      <c r="G11" s="34"/>
      <c r="H11" s="34"/>
      <c r="I11" s="34"/>
    </row>
    <row r="12" spans="1:9" ht="15" customHeight="1">
      <c r="A12" s="36"/>
      <c r="F12" s="282" t="s">
        <v>50</v>
      </c>
      <c r="G12" s="283"/>
      <c r="H12" s="158" t="e">
        <f>E31</f>
        <v>#VALUE!</v>
      </c>
      <c r="I12" s="37"/>
    </row>
    <row r="13" spans="1:9" ht="15" customHeight="1">
      <c r="A13" s="36"/>
      <c r="F13" s="282" t="s">
        <v>37</v>
      </c>
      <c r="G13" s="283"/>
      <c r="H13" s="159">
        <f>I26</f>
        <v>0</v>
      </c>
      <c r="I13" s="37"/>
    </row>
    <row r="14" spans="1:9" s="56" customFormat="1" ht="15" customHeight="1">
      <c r="A14" s="53"/>
      <c r="B14" s="53"/>
      <c r="C14" s="53"/>
      <c r="D14" s="53"/>
      <c r="E14" s="53"/>
      <c r="F14" s="53"/>
      <c r="G14" s="54"/>
      <c r="H14" s="55"/>
      <c r="I14" s="55"/>
    </row>
    <row r="15" spans="1:9" ht="14.25">
      <c r="G15" s="38"/>
      <c r="H15" s="52"/>
    </row>
    <row r="16" spans="1:9" ht="15" customHeight="1">
      <c r="A16" s="290" t="s">
        <v>38</v>
      </c>
      <c r="B16" s="290" t="s">
        <v>39</v>
      </c>
      <c r="C16" s="290" t="s">
        <v>40</v>
      </c>
      <c r="D16" s="290"/>
      <c r="E16" s="290" t="s">
        <v>51</v>
      </c>
      <c r="F16" s="290" t="s">
        <v>41</v>
      </c>
      <c r="G16" s="290"/>
      <c r="H16" s="290"/>
      <c r="I16" s="290" t="s">
        <v>42</v>
      </c>
    </row>
    <row r="17" spans="1:11" ht="40.15" customHeight="1">
      <c r="A17" s="290"/>
      <c r="B17" s="290"/>
      <c r="C17" s="290"/>
      <c r="D17" s="290"/>
      <c r="E17" s="290"/>
      <c r="F17" s="39" t="s">
        <v>52</v>
      </c>
      <c r="G17" s="39" t="s">
        <v>53</v>
      </c>
      <c r="H17" s="39" t="s">
        <v>54</v>
      </c>
      <c r="I17" s="290"/>
    </row>
    <row r="18" spans="1:11" s="58" customFormat="1" ht="15" customHeight="1">
      <c r="A18" s="57"/>
      <c r="B18" s="57"/>
      <c r="C18" s="291"/>
      <c r="D18" s="291"/>
      <c r="E18" s="57"/>
      <c r="F18" s="57"/>
      <c r="G18" s="57"/>
      <c r="H18" s="57"/>
      <c r="I18" s="57"/>
    </row>
    <row r="19" spans="1:11" s="58" customFormat="1" ht="30.75" customHeight="1">
      <c r="A19" s="141">
        <v>1</v>
      </c>
      <c r="B19" s="91" t="s">
        <v>98</v>
      </c>
      <c r="C19" s="289" t="s">
        <v>86</v>
      </c>
      <c r="D19" s="289"/>
      <c r="E19" s="142">
        <f>SUM(F19:H19)</f>
        <v>0</v>
      </c>
      <c r="F19" s="142">
        <f>Sagat.d.!N30</f>
        <v>0</v>
      </c>
      <c r="G19" s="142">
        <f>Sagat.d.!O30</f>
        <v>0</v>
      </c>
      <c r="H19" s="142">
        <f>Sagat.d.!P30</f>
        <v>0</v>
      </c>
      <c r="I19" s="142">
        <f>Sagat.d.!M30</f>
        <v>0</v>
      </c>
    </row>
    <row r="20" spans="1:11" s="58" customFormat="1" ht="30.75" customHeight="1">
      <c r="A20" s="161">
        <v>2</v>
      </c>
      <c r="B20" s="91" t="s">
        <v>80</v>
      </c>
      <c r="C20" s="289" t="s">
        <v>99</v>
      </c>
      <c r="D20" s="289"/>
      <c r="E20" s="142">
        <f>SUM(F20:H20)</f>
        <v>0</v>
      </c>
      <c r="F20" s="142">
        <f>Celtn.darbi!N91</f>
        <v>0</v>
      </c>
      <c r="G20" s="142">
        <f>Celtn.darbi!O91</f>
        <v>0</v>
      </c>
      <c r="H20" s="142">
        <f>Celtn.darbi!P91</f>
        <v>0</v>
      </c>
      <c r="I20" s="142">
        <f>Celtn.darbi!M91</f>
        <v>0</v>
      </c>
    </row>
    <row r="21" spans="1:11" s="58" customFormat="1" ht="30.75" customHeight="1">
      <c r="A21" s="186">
        <v>3</v>
      </c>
      <c r="B21" s="91" t="s">
        <v>105</v>
      </c>
      <c r="C21" s="289" t="s">
        <v>112</v>
      </c>
      <c r="D21" s="289"/>
      <c r="E21" s="142">
        <f t="shared" ref="E21:E22" si="0">SUM(F21:H21)</f>
        <v>0</v>
      </c>
      <c r="F21" s="142">
        <f>EL!N34</f>
        <v>0</v>
      </c>
      <c r="G21" s="142">
        <f>EL!O34</f>
        <v>0</v>
      </c>
      <c r="H21" s="142">
        <f>EL!P34</f>
        <v>0</v>
      </c>
      <c r="I21" s="142">
        <f>EL!M34</f>
        <v>0</v>
      </c>
    </row>
    <row r="22" spans="1:11" s="58" customFormat="1" ht="30.75" customHeight="1">
      <c r="A22" s="179">
        <v>4</v>
      </c>
      <c r="B22" s="91" t="s">
        <v>106</v>
      </c>
      <c r="C22" s="289" t="s">
        <v>143</v>
      </c>
      <c r="D22" s="289"/>
      <c r="E22" s="142">
        <f t="shared" si="0"/>
        <v>0</v>
      </c>
      <c r="F22" s="142">
        <f>Ugdz_apzin!N25</f>
        <v>0</v>
      </c>
      <c r="G22" s="142">
        <f>Ugdz_apzin!O25</f>
        <v>0</v>
      </c>
      <c r="H22" s="142">
        <f>Ugdz_apzin!P25</f>
        <v>0</v>
      </c>
      <c r="I22" s="142">
        <f>Ugdz_apzin!M25</f>
        <v>0</v>
      </c>
    </row>
    <row r="23" spans="1:11" s="58" customFormat="1" ht="30.75" customHeight="1">
      <c r="A23" s="187">
        <v>5</v>
      </c>
      <c r="B23" s="91" t="s">
        <v>173</v>
      </c>
      <c r="C23" s="289" t="s">
        <v>170</v>
      </c>
      <c r="D23" s="289"/>
      <c r="E23" s="142">
        <f t="shared" ref="E23" si="1">SUM(F23:H23)</f>
        <v>0</v>
      </c>
      <c r="F23" s="142">
        <f>AVK!N30</f>
        <v>0</v>
      </c>
      <c r="G23" s="142">
        <f>AVK!O30</f>
        <v>0</v>
      </c>
      <c r="H23" s="142">
        <f>AVK!P30</f>
        <v>0</v>
      </c>
      <c r="I23" s="142">
        <f>AVK!M30</f>
        <v>0</v>
      </c>
    </row>
    <row r="24" spans="1:11" s="58" customFormat="1" ht="30.75" customHeight="1">
      <c r="A24" s="225">
        <v>6</v>
      </c>
      <c r="B24" s="91" t="s">
        <v>229</v>
      </c>
      <c r="C24" s="289" t="s">
        <v>224</v>
      </c>
      <c r="D24" s="289"/>
      <c r="E24" s="142">
        <f t="shared" ref="E24" si="2">SUM(F24:H24)</f>
        <v>0</v>
      </c>
      <c r="F24" s="142">
        <f>Lifts!N21</f>
        <v>0</v>
      </c>
      <c r="G24" s="142">
        <f>Lifts!O21</f>
        <v>0</v>
      </c>
      <c r="H24" s="142">
        <f>Lifts!P21</f>
        <v>0</v>
      </c>
      <c r="I24" s="142">
        <f>Lifts!M21</f>
        <v>0</v>
      </c>
    </row>
    <row r="25" spans="1:11" s="56" customFormat="1" ht="15" customHeight="1">
      <c r="A25" s="59"/>
      <c r="B25" s="60"/>
      <c r="C25" s="297"/>
      <c r="D25" s="297"/>
      <c r="E25" s="143"/>
      <c r="F25" s="143"/>
      <c r="G25" s="143"/>
      <c r="H25" s="143"/>
      <c r="I25" s="143"/>
    </row>
    <row r="26" spans="1:11" s="56" customFormat="1" ht="15" customHeight="1">
      <c r="A26" s="61"/>
      <c r="B26" s="61"/>
      <c r="C26" s="40" t="s">
        <v>16</v>
      </c>
      <c r="D26" s="40"/>
      <c r="E26" s="144">
        <f>SUM(E18:E25)</f>
        <v>0</v>
      </c>
      <c r="F26" s="144">
        <f>SUM(F18:F25)</f>
        <v>0</v>
      </c>
      <c r="G26" s="144">
        <f>SUM(G18:G25)</f>
        <v>0</v>
      </c>
      <c r="H26" s="144">
        <f>SUM(H18:H25)</f>
        <v>0</v>
      </c>
      <c r="I26" s="144">
        <f>SUM(I18:I25)</f>
        <v>0</v>
      </c>
      <c r="K26" s="160"/>
    </row>
    <row r="27" spans="1:11" s="62" customFormat="1" ht="15" customHeight="1">
      <c r="A27" s="293" t="s">
        <v>43</v>
      </c>
      <c r="B27" s="293"/>
      <c r="C27" s="293"/>
      <c r="D27" s="224" t="s">
        <v>232</v>
      </c>
      <c r="E27" s="145" t="e">
        <f>ROUND(D27*E26,2)</f>
        <v>#VALUE!</v>
      </c>
      <c r="F27" s="146"/>
      <c r="G27" s="147"/>
      <c r="H27" s="147"/>
      <c r="I27" s="147"/>
    </row>
    <row r="28" spans="1:11" s="66" customFormat="1" ht="15" customHeight="1">
      <c r="A28" s="63"/>
      <c r="B28" s="63"/>
      <c r="C28" s="64" t="s">
        <v>44</v>
      </c>
      <c r="D28" s="65"/>
      <c r="E28" s="148">
        <f>ROUND(1.5%*F26,2)</f>
        <v>0</v>
      </c>
      <c r="F28" s="149"/>
      <c r="G28" s="150"/>
      <c r="H28" s="150"/>
      <c r="I28" s="150"/>
    </row>
    <row r="29" spans="1:11" s="62" customFormat="1" ht="15" customHeight="1">
      <c r="A29" s="293" t="s">
        <v>45</v>
      </c>
      <c r="B29" s="293"/>
      <c r="C29" s="293"/>
      <c r="D29" s="224" t="s">
        <v>232</v>
      </c>
      <c r="E29" s="145" t="e">
        <f>ROUND(E26*D29,2)</f>
        <v>#VALUE!</v>
      </c>
      <c r="F29" s="151"/>
      <c r="G29" s="152"/>
      <c r="H29" s="152"/>
      <c r="I29" s="152"/>
    </row>
    <row r="30" spans="1:11" s="62" customFormat="1" ht="15" customHeight="1">
      <c r="A30" s="293" t="s">
        <v>46</v>
      </c>
      <c r="B30" s="293"/>
      <c r="C30" s="293"/>
      <c r="D30" s="67">
        <v>0.2359</v>
      </c>
      <c r="E30" s="145">
        <f>ROUND(D30*F26,2)</f>
        <v>0</v>
      </c>
      <c r="F30" s="151"/>
      <c r="G30" s="152"/>
      <c r="H30" s="152"/>
      <c r="I30" s="152"/>
    </row>
    <row r="31" spans="1:11" s="56" customFormat="1" ht="15" customHeight="1">
      <c r="A31" s="294"/>
      <c r="B31" s="294"/>
      <c r="C31" s="40" t="s">
        <v>55</v>
      </c>
      <c r="D31" s="40"/>
      <c r="E31" s="144" t="e">
        <f>E30+E29+E27+E26</f>
        <v>#VALUE!</v>
      </c>
      <c r="F31" s="153"/>
      <c r="G31" s="154"/>
      <c r="H31" s="154"/>
      <c r="I31" s="154"/>
    </row>
    <row r="32" spans="1:11" ht="18">
      <c r="A32" s="41"/>
    </row>
    <row r="33" spans="1:6" ht="18">
      <c r="A33" s="41"/>
    </row>
    <row r="34" spans="1:6" ht="14.25">
      <c r="A34" s="42"/>
      <c r="B34" s="43" t="s">
        <v>47</v>
      </c>
      <c r="C34" s="295"/>
      <c r="D34" s="295"/>
      <c r="E34" s="295"/>
      <c r="F34" s="34"/>
    </row>
    <row r="35" spans="1:6" ht="14.25">
      <c r="A35" s="34"/>
      <c r="B35" s="45"/>
      <c r="C35" s="296" t="s">
        <v>56</v>
      </c>
      <c r="D35" s="296"/>
      <c r="E35" s="296"/>
      <c r="F35" s="34"/>
    </row>
    <row r="36" spans="1:6" ht="14.25">
      <c r="A36" s="47"/>
      <c r="B36" s="43"/>
      <c r="C36" s="48"/>
      <c r="D36" s="34"/>
      <c r="E36" s="34"/>
      <c r="F36" s="34"/>
    </row>
    <row r="37" spans="1:6" ht="14.25">
      <c r="A37" s="42"/>
      <c r="B37" s="43" t="s">
        <v>57</v>
      </c>
      <c r="C37" s="295"/>
      <c r="D37" s="295"/>
      <c r="E37" s="295"/>
      <c r="F37" s="34"/>
    </row>
    <row r="38" spans="1:6" ht="14.25">
      <c r="A38" s="34"/>
      <c r="B38" s="45"/>
      <c r="C38" s="296" t="s">
        <v>56</v>
      </c>
      <c r="D38" s="296"/>
      <c r="E38" s="296"/>
      <c r="F38" s="34"/>
    </row>
    <row r="39" spans="1:6" ht="14.25">
      <c r="B39" s="49"/>
    </row>
    <row r="40" spans="1:6" ht="13.15" customHeight="1">
      <c r="A40" s="292" t="s">
        <v>7</v>
      </c>
      <c r="B40" s="292"/>
      <c r="C40" s="92"/>
    </row>
    <row r="41" spans="1:6" ht="14.25">
      <c r="B41" s="45"/>
      <c r="C41" s="46"/>
    </row>
    <row r="42" spans="1:6" ht="14.25">
      <c r="B42" s="43"/>
      <c r="C42" s="48"/>
    </row>
  </sheetData>
  <mergeCells count="36">
    <mergeCell ref="C20:D20"/>
    <mergeCell ref="A40:B40"/>
    <mergeCell ref="A30:C30"/>
    <mergeCell ref="A31:B31"/>
    <mergeCell ref="C34:E34"/>
    <mergeCell ref="C35:E35"/>
    <mergeCell ref="C37:E37"/>
    <mergeCell ref="C38:E38"/>
    <mergeCell ref="C25:D25"/>
    <mergeCell ref="A27:C27"/>
    <mergeCell ref="A29:C29"/>
    <mergeCell ref="C21:D21"/>
    <mergeCell ref="C22:D22"/>
    <mergeCell ref="C23:D23"/>
    <mergeCell ref="C24:D24"/>
    <mergeCell ref="C19:D19"/>
    <mergeCell ref="I16:I17"/>
    <mergeCell ref="C18:D18"/>
    <mergeCell ref="A16:A17"/>
    <mergeCell ref="B16:B17"/>
    <mergeCell ref="C16:D17"/>
    <mergeCell ref="E16:E17"/>
    <mergeCell ref="F16:H16"/>
    <mergeCell ref="A2:I2"/>
    <mergeCell ref="A4:I4"/>
    <mergeCell ref="A7:B7"/>
    <mergeCell ref="C7:I7"/>
    <mergeCell ref="A8:B8"/>
    <mergeCell ref="C8:I8"/>
    <mergeCell ref="A5:I5"/>
    <mergeCell ref="A9:B9"/>
    <mergeCell ref="C9:I9"/>
    <mergeCell ref="A10:B10"/>
    <mergeCell ref="F12:G12"/>
    <mergeCell ref="F13:G13"/>
    <mergeCell ref="C10:I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42"/>
  <sheetViews>
    <sheetView workbookViewId="0">
      <selection activeCell="F17" sqref="F17"/>
    </sheetView>
  </sheetViews>
  <sheetFormatPr defaultColWidth="9.140625" defaultRowHeight="12.75"/>
  <cols>
    <col min="1" max="1" width="4.140625" style="93" customWidth="1"/>
    <col min="2" max="2" width="8" style="93" customWidth="1"/>
    <col min="3" max="3" width="8.140625" style="93" customWidth="1"/>
    <col min="4" max="4" width="37.42578125" style="93" customWidth="1"/>
    <col min="5" max="5" width="6.28515625" style="93" customWidth="1"/>
    <col min="6" max="6" width="7.28515625" style="93" customWidth="1"/>
    <col min="7" max="7" width="6.7109375" style="93" customWidth="1"/>
    <col min="8" max="8" width="8.28515625" style="93" customWidth="1"/>
    <col min="9" max="9" width="7.28515625" style="93" customWidth="1"/>
    <col min="10" max="10" width="8.28515625" style="93" customWidth="1"/>
    <col min="11" max="11" width="6.7109375" style="93" customWidth="1"/>
    <col min="12" max="12" width="8.140625" style="93" customWidth="1"/>
    <col min="13" max="13" width="9.28515625" style="93" customWidth="1"/>
    <col min="14" max="14" width="9.42578125" style="93" customWidth="1"/>
    <col min="15" max="15" width="9.7109375" style="93" customWidth="1"/>
    <col min="16" max="16" width="9" style="93" customWidth="1"/>
    <col min="17" max="17" width="10.42578125" style="93" customWidth="1"/>
    <col min="18" max="16384" width="9.140625" style="93"/>
  </cols>
  <sheetData>
    <row r="1" spans="1:17" ht="23.25">
      <c r="A1" s="331" t="s">
        <v>97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17" ht="18.75">
      <c r="A2" s="332" t="s">
        <v>86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3" spans="1:17">
      <c r="B3" s="327" t="s">
        <v>18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</row>
    <row r="4" spans="1:17" ht="15">
      <c r="A4" s="323" t="s">
        <v>19</v>
      </c>
      <c r="B4" s="323"/>
      <c r="C4" s="323"/>
      <c r="D4" s="330" t="str">
        <f>D5</f>
        <v>LIFTA-PACĒLĀJA IERĪKOŠANA VSIA "SLIMNĪCA "ĢINTERMUIŽA"" BĒRNU NODAĻĀ</v>
      </c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</row>
    <row r="5" spans="1:17" ht="15">
      <c r="A5" s="323" t="s">
        <v>36</v>
      </c>
      <c r="B5" s="323"/>
      <c r="C5" s="323"/>
      <c r="D5" s="330" t="str">
        <f>Būvn.koptāme!B9</f>
        <v>LIFTA-PACĒLĀJA IERĪKOŠANA VSIA "SLIMNĪCA "ĢINTERMUIŽA"" BĒRNU NODAĻĀ</v>
      </c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</row>
    <row r="6" spans="1:17" ht="15">
      <c r="A6" s="323" t="s">
        <v>20</v>
      </c>
      <c r="B6" s="323"/>
      <c r="C6" s="323"/>
      <c r="D6" s="324" t="str">
        <f>Kopizm.!C11</f>
        <v>FILOZOFU IELA 69, JELGAVA</v>
      </c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1:17" ht="15">
      <c r="A7" s="323" t="s">
        <v>21</v>
      </c>
      <c r="B7" s="323"/>
      <c r="C7" s="323"/>
      <c r="D7" s="324" t="str">
        <f>Kopizm.!C12</f>
        <v>16-024</v>
      </c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</row>
    <row r="8" spans="1:17" ht="18.75">
      <c r="A8" s="323" t="s">
        <v>8</v>
      </c>
      <c r="B8" s="323"/>
      <c r="C8" s="196"/>
      <c r="D8" s="193" t="s">
        <v>23</v>
      </c>
      <c r="E8" s="325" t="s">
        <v>226</v>
      </c>
      <c r="F8" s="325"/>
      <c r="G8" s="326" t="s">
        <v>24</v>
      </c>
      <c r="H8" s="326"/>
      <c r="I8" s="326"/>
      <c r="J8" s="327" t="s">
        <v>25</v>
      </c>
      <c r="K8" s="327"/>
      <c r="L8" s="327"/>
      <c r="M8" s="327"/>
      <c r="N8" s="328">
        <f>Q31</f>
        <v>0</v>
      </c>
      <c r="O8" s="329"/>
      <c r="P8" s="90" t="s">
        <v>64</v>
      </c>
      <c r="Q8" s="192"/>
    </row>
    <row r="9" spans="1:17">
      <c r="B9" s="320"/>
      <c r="C9" s="320"/>
      <c r="D9" s="320"/>
      <c r="E9" s="320"/>
      <c r="F9" s="320"/>
      <c r="G9" s="320"/>
      <c r="H9" s="320"/>
      <c r="I9" s="320"/>
      <c r="J9" s="320"/>
      <c r="K9" s="320" t="s">
        <v>0</v>
      </c>
      <c r="L9" s="320"/>
      <c r="M9" s="196">
        <f>Kopizm.!E13</f>
        <v>0</v>
      </c>
      <c r="N9" s="195" t="s">
        <v>22</v>
      </c>
      <c r="O9" s="194"/>
      <c r="P9" s="321"/>
      <c r="Q9" s="321"/>
    </row>
    <row r="10" spans="1:17" ht="13.5" thickBot="1"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</row>
    <row r="11" spans="1:17" s="94" customFormat="1" ht="13.5" thickBot="1">
      <c r="B11" s="311" t="s">
        <v>13</v>
      </c>
      <c r="C11" s="311" t="s">
        <v>4</v>
      </c>
      <c r="D11" s="311" t="s">
        <v>2</v>
      </c>
      <c r="E11" s="311" t="s">
        <v>65</v>
      </c>
      <c r="F11" s="311" t="s">
        <v>66</v>
      </c>
      <c r="G11" s="308" t="s">
        <v>3</v>
      </c>
      <c r="H11" s="309"/>
      <c r="I11" s="309"/>
      <c r="J11" s="309"/>
      <c r="K11" s="309"/>
      <c r="L11" s="310"/>
      <c r="M11" s="308" t="s">
        <v>33</v>
      </c>
      <c r="N11" s="309"/>
      <c r="O11" s="309"/>
      <c r="P11" s="309"/>
      <c r="Q11" s="310"/>
    </row>
    <row r="12" spans="1:17" s="94" customFormat="1">
      <c r="B12" s="312"/>
      <c r="C12" s="312"/>
      <c r="D12" s="312"/>
      <c r="E12" s="312"/>
      <c r="F12" s="312"/>
      <c r="G12" s="311" t="s">
        <v>32</v>
      </c>
      <c r="H12" s="311" t="s">
        <v>67</v>
      </c>
      <c r="I12" s="311" t="s">
        <v>68</v>
      </c>
      <c r="J12" s="311" t="s">
        <v>69</v>
      </c>
      <c r="K12" s="311" t="s">
        <v>70</v>
      </c>
      <c r="L12" s="311" t="s">
        <v>71</v>
      </c>
      <c r="M12" s="311" t="s">
        <v>34</v>
      </c>
      <c r="N12" s="311" t="s">
        <v>68</v>
      </c>
      <c r="O12" s="311" t="s">
        <v>69</v>
      </c>
      <c r="P12" s="311" t="s">
        <v>70</v>
      </c>
      <c r="Q12" s="311" t="s">
        <v>72</v>
      </c>
    </row>
    <row r="13" spans="1:17" s="94" customFormat="1"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</row>
    <row r="14" spans="1:17" s="94" customFormat="1" ht="13.5" thickBot="1"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</row>
    <row r="15" spans="1:17" ht="15.75" thickBo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4">
        <v>12</v>
      </c>
      <c r="N15" s="4">
        <v>13</v>
      </c>
      <c r="O15" s="4">
        <v>14</v>
      </c>
      <c r="P15" s="4">
        <v>15</v>
      </c>
      <c r="Q15" s="4">
        <v>16</v>
      </c>
    </row>
    <row r="16" spans="1:17" s="25" customFormat="1" ht="14.45" customHeight="1">
      <c r="B16" s="19"/>
      <c r="C16" s="140"/>
      <c r="D16" s="26" t="str">
        <f>A2</f>
        <v>Sagatavošanas darbi</v>
      </c>
      <c r="E16" s="21"/>
      <c r="F16" s="22"/>
      <c r="G16" s="23"/>
      <c r="H16" s="24"/>
      <c r="I16" s="22"/>
      <c r="J16" s="23"/>
      <c r="K16" s="22"/>
      <c r="L16" s="23"/>
      <c r="M16" s="22"/>
      <c r="N16" s="22"/>
      <c r="O16" s="22"/>
      <c r="P16" s="22"/>
      <c r="Q16" s="22"/>
    </row>
    <row r="17" spans="2:24" s="25" customFormat="1" ht="30">
      <c r="B17" s="19">
        <v>1</v>
      </c>
      <c r="C17" s="140" t="s">
        <v>75</v>
      </c>
      <c r="D17" s="20" t="s">
        <v>94</v>
      </c>
      <c r="E17" s="21" t="s">
        <v>73</v>
      </c>
      <c r="F17" s="22">
        <v>50</v>
      </c>
      <c r="G17" s="23"/>
      <c r="H17" s="24"/>
      <c r="I17" s="22">
        <f t="shared" ref="I17:I23" si="0">ROUND(G17*H17,2)</f>
        <v>0</v>
      </c>
      <c r="J17" s="23"/>
      <c r="K17" s="22"/>
      <c r="L17" s="23">
        <f t="shared" ref="L17:L18" si="1">SUM(I17:K17)</f>
        <v>0</v>
      </c>
      <c r="M17" s="22">
        <f t="shared" ref="M17:M25" si="2">ROUND(F17*G17,2)</f>
        <v>0</v>
      </c>
      <c r="N17" s="22">
        <f t="shared" ref="N17:N25" si="3">ROUND(F17*I17,2)</f>
        <v>0</v>
      </c>
      <c r="O17" s="22">
        <f t="shared" ref="O17:O25" si="4">ROUND(F17*J17,2)</f>
        <v>0</v>
      </c>
      <c r="P17" s="22">
        <f t="shared" ref="P17:P25" si="5">ROUND(F17*K17,2)</f>
        <v>0</v>
      </c>
      <c r="Q17" s="22">
        <f t="shared" ref="Q17:Q25" si="6">SUM(N17:P17)</f>
        <v>0</v>
      </c>
      <c r="R17" s="101"/>
    </row>
    <row r="18" spans="2:24" s="111" customFormat="1" ht="30">
      <c r="B18" s="112">
        <v>2</v>
      </c>
      <c r="C18" s="140" t="s">
        <v>75</v>
      </c>
      <c r="D18" s="119" t="s">
        <v>87</v>
      </c>
      <c r="E18" s="114" t="s">
        <v>85</v>
      </c>
      <c r="F18" s="115">
        <v>1</v>
      </c>
      <c r="G18" s="23"/>
      <c r="H18" s="24"/>
      <c r="I18" s="22">
        <f t="shared" si="0"/>
        <v>0</v>
      </c>
      <c r="J18" s="116"/>
      <c r="K18" s="22"/>
      <c r="L18" s="116">
        <f t="shared" si="1"/>
        <v>0</v>
      </c>
      <c r="M18" s="115">
        <f t="shared" si="2"/>
        <v>0</v>
      </c>
      <c r="N18" s="115">
        <f t="shared" si="3"/>
        <v>0</v>
      </c>
      <c r="O18" s="115">
        <f t="shared" si="4"/>
        <v>0</v>
      </c>
      <c r="P18" s="115">
        <f t="shared" si="5"/>
        <v>0</v>
      </c>
      <c r="Q18" s="115">
        <f t="shared" si="6"/>
        <v>0</v>
      </c>
      <c r="R18" s="120"/>
    </row>
    <row r="19" spans="2:24" s="25" customFormat="1" ht="30">
      <c r="B19" s="19">
        <v>3</v>
      </c>
      <c r="C19" s="140" t="s">
        <v>75</v>
      </c>
      <c r="D19" s="20" t="s">
        <v>96</v>
      </c>
      <c r="E19" s="21" t="s">
        <v>74</v>
      </c>
      <c r="F19" s="22">
        <v>1</v>
      </c>
      <c r="G19" s="23"/>
      <c r="H19" s="24"/>
      <c r="I19" s="22">
        <f t="shared" ref="I19" si="7">ROUND(G19*H19,2)</f>
        <v>0</v>
      </c>
      <c r="J19" s="116"/>
      <c r="K19" s="22"/>
      <c r="L19" s="23">
        <f t="shared" ref="L19" si="8">SUM(I19:K19)</f>
        <v>0</v>
      </c>
      <c r="M19" s="22">
        <f t="shared" ref="M19" si="9">ROUND(F19*G19,2)</f>
        <v>0</v>
      </c>
      <c r="N19" s="22">
        <f t="shared" ref="N19" si="10">ROUND(F19*I19,2)</f>
        <v>0</v>
      </c>
      <c r="O19" s="22">
        <f t="shared" ref="O19" si="11">ROUND(F19*J19,2)</f>
        <v>0</v>
      </c>
      <c r="P19" s="22">
        <f t="shared" ref="P19" si="12">ROUND(F19*K19,2)</f>
        <v>0</v>
      </c>
      <c r="Q19" s="22">
        <f t="shared" ref="Q19" si="13">SUM(N19:P19)</f>
        <v>0</v>
      </c>
      <c r="R19" s="101"/>
    </row>
    <row r="20" spans="2:24" s="25" customFormat="1" ht="15">
      <c r="B20" s="19">
        <v>4</v>
      </c>
      <c r="C20" s="140" t="s">
        <v>75</v>
      </c>
      <c r="D20" s="20" t="s">
        <v>88</v>
      </c>
      <c r="E20" s="21" t="s">
        <v>85</v>
      </c>
      <c r="F20" s="22">
        <v>1</v>
      </c>
      <c r="G20" s="23"/>
      <c r="H20" s="24"/>
      <c r="I20" s="22">
        <f t="shared" si="0"/>
        <v>0</v>
      </c>
      <c r="J20" s="23"/>
      <c r="K20" s="22"/>
      <c r="L20" s="23">
        <f t="shared" ref="L20:L25" si="14">SUM(I20:K20)</f>
        <v>0</v>
      </c>
      <c r="M20" s="22">
        <f t="shared" si="2"/>
        <v>0</v>
      </c>
      <c r="N20" s="22">
        <f t="shared" si="3"/>
        <v>0</v>
      </c>
      <c r="O20" s="22">
        <f t="shared" si="4"/>
        <v>0</v>
      </c>
      <c r="P20" s="22">
        <f t="shared" si="5"/>
        <v>0</v>
      </c>
      <c r="Q20" s="22">
        <f t="shared" si="6"/>
        <v>0</v>
      </c>
      <c r="R20" s="101"/>
    </row>
    <row r="21" spans="2:24" s="25" customFormat="1" ht="30">
      <c r="B21" s="19">
        <v>5</v>
      </c>
      <c r="C21" s="140" t="s">
        <v>75</v>
      </c>
      <c r="D21" s="20" t="s">
        <v>95</v>
      </c>
      <c r="E21" s="21" t="s">
        <v>85</v>
      </c>
      <c r="F21" s="22">
        <v>1</v>
      </c>
      <c r="G21" s="23"/>
      <c r="H21" s="24"/>
      <c r="I21" s="22">
        <f t="shared" si="0"/>
        <v>0</v>
      </c>
      <c r="J21" s="23"/>
      <c r="K21" s="22"/>
      <c r="L21" s="23">
        <f t="shared" si="14"/>
        <v>0</v>
      </c>
      <c r="M21" s="22">
        <f t="shared" si="2"/>
        <v>0</v>
      </c>
      <c r="N21" s="22">
        <f t="shared" si="3"/>
        <v>0</v>
      </c>
      <c r="O21" s="22">
        <f t="shared" si="4"/>
        <v>0</v>
      </c>
      <c r="P21" s="22">
        <f t="shared" si="5"/>
        <v>0</v>
      </c>
      <c r="Q21" s="22">
        <f t="shared" si="6"/>
        <v>0</v>
      </c>
      <c r="R21" s="101"/>
    </row>
    <row r="22" spans="2:24" s="25" customFormat="1" ht="15">
      <c r="B22" s="19">
        <v>6</v>
      </c>
      <c r="C22" s="140" t="s">
        <v>75</v>
      </c>
      <c r="D22" s="20" t="s">
        <v>89</v>
      </c>
      <c r="E22" s="21" t="s">
        <v>85</v>
      </c>
      <c r="F22" s="22">
        <v>1</v>
      </c>
      <c r="G22" s="23"/>
      <c r="H22" s="24"/>
      <c r="I22" s="22">
        <f t="shared" si="0"/>
        <v>0</v>
      </c>
      <c r="J22" s="23"/>
      <c r="K22" s="22"/>
      <c r="L22" s="23">
        <f t="shared" si="14"/>
        <v>0</v>
      </c>
      <c r="M22" s="22">
        <f t="shared" si="2"/>
        <v>0</v>
      </c>
      <c r="N22" s="22">
        <f t="shared" si="3"/>
        <v>0</v>
      </c>
      <c r="O22" s="22">
        <f t="shared" si="4"/>
        <v>0</v>
      </c>
      <c r="P22" s="22">
        <f t="shared" si="5"/>
        <v>0</v>
      </c>
      <c r="Q22" s="22">
        <f t="shared" si="6"/>
        <v>0</v>
      </c>
      <c r="R22" s="101"/>
    </row>
    <row r="23" spans="2:24" s="111" customFormat="1" ht="15">
      <c r="B23" s="112">
        <v>7</v>
      </c>
      <c r="C23" s="118" t="s">
        <v>75</v>
      </c>
      <c r="D23" s="119" t="s">
        <v>90</v>
      </c>
      <c r="E23" s="114" t="s">
        <v>85</v>
      </c>
      <c r="F23" s="115">
        <v>1</v>
      </c>
      <c r="G23" s="116"/>
      <c r="H23" s="117"/>
      <c r="I23" s="115">
        <f t="shared" si="0"/>
        <v>0</v>
      </c>
      <c r="J23" s="116"/>
      <c r="K23" s="115"/>
      <c r="L23" s="116">
        <f t="shared" si="14"/>
        <v>0</v>
      </c>
      <c r="M23" s="115">
        <f t="shared" si="2"/>
        <v>0</v>
      </c>
      <c r="N23" s="115">
        <f t="shared" si="3"/>
        <v>0</v>
      </c>
      <c r="O23" s="115">
        <f t="shared" si="4"/>
        <v>0</v>
      </c>
      <c r="P23" s="115">
        <f t="shared" si="5"/>
        <v>0</v>
      </c>
      <c r="Q23" s="115">
        <f t="shared" si="6"/>
        <v>0</v>
      </c>
      <c r="R23" s="120"/>
    </row>
    <row r="24" spans="2:24" s="111" customFormat="1" ht="15">
      <c r="B24" s="112">
        <v>8</v>
      </c>
      <c r="C24" s="118" t="s">
        <v>75</v>
      </c>
      <c r="D24" s="119" t="s">
        <v>91</v>
      </c>
      <c r="E24" s="114" t="s">
        <v>92</v>
      </c>
      <c r="F24" s="115">
        <v>2</v>
      </c>
      <c r="G24" s="116"/>
      <c r="H24" s="117"/>
      <c r="I24" s="115"/>
      <c r="J24" s="116"/>
      <c r="K24" s="115"/>
      <c r="L24" s="116">
        <f t="shared" si="14"/>
        <v>0</v>
      </c>
      <c r="M24" s="115">
        <f t="shared" si="2"/>
        <v>0</v>
      </c>
      <c r="N24" s="115">
        <f t="shared" si="3"/>
        <v>0</v>
      </c>
      <c r="O24" s="115">
        <f t="shared" si="4"/>
        <v>0</v>
      </c>
      <c r="P24" s="115">
        <f t="shared" si="5"/>
        <v>0</v>
      </c>
      <c r="Q24" s="115">
        <f t="shared" si="6"/>
        <v>0</v>
      </c>
      <c r="R24" s="120"/>
    </row>
    <row r="25" spans="2:24" s="25" customFormat="1" ht="15">
      <c r="B25" s="19">
        <v>9</v>
      </c>
      <c r="C25" s="140" t="s">
        <v>75</v>
      </c>
      <c r="D25" s="20" t="s">
        <v>93</v>
      </c>
      <c r="E25" s="21" t="s">
        <v>92</v>
      </c>
      <c r="F25" s="22">
        <v>2</v>
      </c>
      <c r="G25" s="23"/>
      <c r="H25" s="24"/>
      <c r="I25" s="22"/>
      <c r="J25" s="23"/>
      <c r="K25" s="22"/>
      <c r="L25" s="23">
        <f t="shared" si="14"/>
        <v>0</v>
      </c>
      <c r="M25" s="22">
        <f t="shared" si="2"/>
        <v>0</v>
      </c>
      <c r="N25" s="22">
        <f t="shared" si="3"/>
        <v>0</v>
      </c>
      <c r="O25" s="22">
        <f t="shared" si="4"/>
        <v>0</v>
      </c>
      <c r="P25" s="22">
        <f t="shared" si="5"/>
        <v>0</v>
      </c>
      <c r="Q25" s="22">
        <f t="shared" si="6"/>
        <v>0</v>
      </c>
      <c r="R25" s="101"/>
    </row>
    <row r="26" spans="2:24" s="13" customFormat="1" ht="15">
      <c r="B26" s="6"/>
      <c r="C26" s="136"/>
      <c r="D26" s="18" t="s">
        <v>1</v>
      </c>
      <c r="E26" s="6"/>
      <c r="F26" s="9"/>
      <c r="G26" s="5"/>
      <c r="H26" s="8"/>
      <c r="I26" s="9"/>
      <c r="J26" s="5"/>
      <c r="K26" s="9"/>
      <c r="L26" s="5"/>
      <c r="M26" s="14">
        <f>SUM(M16:M25)</f>
        <v>0</v>
      </c>
      <c r="N26" s="14">
        <f>SUM(N16:N25)</f>
        <v>0</v>
      </c>
      <c r="O26" s="14">
        <f>SUM(O16:O25)</f>
        <v>0</v>
      </c>
      <c r="P26" s="14">
        <f>SUM(P16:P25)</f>
        <v>0</v>
      </c>
      <c r="Q26" s="14">
        <f>SUM(Q16:Q25)</f>
        <v>0</v>
      </c>
    </row>
    <row r="27" spans="2:24" s="13" customFormat="1" ht="15">
      <c r="B27" s="6"/>
      <c r="C27" s="103"/>
      <c r="D27" s="314" t="s">
        <v>233</v>
      </c>
      <c r="E27" s="315"/>
      <c r="F27" s="315"/>
      <c r="G27" s="315"/>
      <c r="H27" s="315"/>
      <c r="I27" s="315"/>
      <c r="J27" s="315"/>
      <c r="K27" s="315"/>
      <c r="L27" s="316"/>
      <c r="M27" s="10"/>
      <c r="N27" s="9"/>
      <c r="O27" s="1">
        <f>ROUND(O26*3%,2)</f>
        <v>0</v>
      </c>
      <c r="P27" s="7"/>
      <c r="Q27" s="9">
        <f>O27</f>
        <v>0</v>
      </c>
    </row>
    <row r="28" spans="2:24" s="13" customFormat="1" ht="15">
      <c r="B28" s="6"/>
      <c r="C28" s="103"/>
      <c r="D28" s="314" t="s">
        <v>1</v>
      </c>
      <c r="E28" s="315"/>
      <c r="F28" s="315"/>
      <c r="G28" s="315"/>
      <c r="H28" s="315"/>
      <c r="I28" s="315"/>
      <c r="J28" s="315"/>
      <c r="K28" s="315"/>
      <c r="L28" s="316"/>
      <c r="M28" s="10"/>
      <c r="N28" s="9">
        <f>N27+N26</f>
        <v>0</v>
      </c>
      <c r="O28" s="9">
        <f>O27+O26</f>
        <v>0</v>
      </c>
      <c r="P28" s="9">
        <f>P27+P26</f>
        <v>0</v>
      </c>
      <c r="Q28" s="9">
        <f>Q27+Q26</f>
        <v>0</v>
      </c>
    </row>
    <row r="29" spans="2:24" s="121" customFormat="1" ht="15">
      <c r="B29" s="122"/>
      <c r="C29" s="137"/>
      <c r="D29" s="317" t="s">
        <v>234</v>
      </c>
      <c r="E29" s="318"/>
      <c r="F29" s="318"/>
      <c r="G29" s="318"/>
      <c r="H29" s="318"/>
      <c r="I29" s="318"/>
      <c r="J29" s="318"/>
      <c r="K29" s="318"/>
      <c r="L29" s="319"/>
      <c r="M29" s="128"/>
      <c r="N29" s="124"/>
      <c r="O29" s="129">
        <f>ROUND(O26*3%,2)</f>
        <v>0</v>
      </c>
      <c r="P29" s="130"/>
      <c r="Q29" s="124">
        <f>O29</f>
        <v>0</v>
      </c>
    </row>
    <row r="30" spans="2:24" s="13" customFormat="1" ht="15">
      <c r="B30" s="102"/>
      <c r="C30" s="104"/>
      <c r="D30" s="305" t="s">
        <v>35</v>
      </c>
      <c r="E30" s="306"/>
      <c r="F30" s="306"/>
      <c r="G30" s="306"/>
      <c r="H30" s="306"/>
      <c r="I30" s="306"/>
      <c r="J30" s="306"/>
      <c r="K30" s="306"/>
      <c r="L30" s="307"/>
      <c r="M30" s="11">
        <f>M26</f>
        <v>0</v>
      </c>
      <c r="N30" s="11">
        <f>N28</f>
        <v>0</v>
      </c>
      <c r="O30" s="11">
        <f>O29+O28</f>
        <v>0</v>
      </c>
      <c r="P30" s="11">
        <f>P28</f>
        <v>0</v>
      </c>
      <c r="Q30" s="11">
        <f>N30+O30+P30</f>
        <v>0</v>
      </c>
      <c r="S30" s="15"/>
      <c r="T30" s="15"/>
      <c r="U30" s="15"/>
      <c r="V30" s="15"/>
      <c r="W30" s="15"/>
    </row>
    <row r="31" spans="2:24" s="13" customFormat="1" ht="15" customHeight="1">
      <c r="B31" s="300" t="s">
        <v>17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12"/>
      <c r="P31" s="12"/>
      <c r="Q31" s="12">
        <f>SUM(Q30:Q30)</f>
        <v>0</v>
      </c>
      <c r="S31" s="15"/>
      <c r="W31" s="15"/>
    </row>
    <row r="32" spans="2:24" s="13" customFormat="1" ht="15" customHeight="1"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S32" s="15"/>
      <c r="W32" s="15"/>
      <c r="X32" s="17"/>
    </row>
    <row r="33" spans="2:24" s="13" customFormat="1" ht="15" customHeight="1"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S33" s="15"/>
      <c r="X33" s="17"/>
    </row>
    <row r="34" spans="2:24" s="13" customFormat="1" ht="15" customHeight="1"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</row>
    <row r="35" spans="2:24" ht="15">
      <c r="B35" s="298" t="s">
        <v>5</v>
      </c>
      <c r="C35" s="298"/>
      <c r="D35" s="302"/>
      <c r="E35" s="302"/>
      <c r="F35" s="302"/>
      <c r="G35" s="303"/>
      <c r="H35" s="303"/>
      <c r="I35" s="303"/>
      <c r="J35" s="298" t="s">
        <v>6</v>
      </c>
      <c r="K35" s="298"/>
      <c r="L35" s="298"/>
      <c r="M35" s="302"/>
      <c r="N35" s="302"/>
      <c r="O35" s="302"/>
      <c r="P35" s="302"/>
      <c r="Q35" s="302"/>
    </row>
    <row r="36" spans="2:24" ht="15">
      <c r="B36" s="303"/>
      <c r="C36" s="303"/>
      <c r="D36" s="304" t="s">
        <v>30</v>
      </c>
      <c r="E36" s="304"/>
      <c r="F36" s="304"/>
      <c r="G36" s="303"/>
      <c r="H36" s="303"/>
      <c r="I36" s="303"/>
      <c r="J36" s="303"/>
      <c r="K36" s="303"/>
      <c r="L36" s="303"/>
      <c r="M36" s="304" t="s">
        <v>30</v>
      </c>
      <c r="N36" s="304"/>
      <c r="O36" s="304"/>
      <c r="P36" s="304"/>
      <c r="Q36" s="304"/>
    </row>
    <row r="37" spans="2:24" s="2" customFormat="1" ht="15"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</row>
    <row r="38" spans="2:24" s="2" customFormat="1" ht="15">
      <c r="B38" s="93"/>
      <c r="C38" s="93"/>
      <c r="D38" s="93"/>
      <c r="E38" s="16"/>
      <c r="F38" s="16"/>
      <c r="G38" s="16"/>
      <c r="H38" s="16"/>
      <c r="I38" s="16"/>
      <c r="J38" s="298" t="s">
        <v>7</v>
      </c>
      <c r="K38" s="298"/>
      <c r="L38" s="298"/>
      <c r="M38" s="299"/>
      <c r="N38" s="299"/>
      <c r="O38" s="93"/>
      <c r="P38" s="93"/>
      <c r="Q38" s="93"/>
    </row>
    <row r="39" spans="2:24" s="13" customFormat="1">
      <c r="B39" s="93"/>
      <c r="C39" s="93"/>
      <c r="D39" s="93"/>
      <c r="O39" s="93"/>
      <c r="P39" s="93"/>
      <c r="Q39" s="93"/>
    </row>
    <row r="40" spans="2:24" s="105" customFormat="1"/>
    <row r="41" spans="2:24" s="105" customFormat="1"/>
    <row r="42" spans="2:24" s="105" customFormat="1"/>
  </sheetData>
  <mergeCells count="58">
    <mergeCell ref="A5:C5"/>
    <mergeCell ref="D5:Q5"/>
    <mergeCell ref="A1:Q1"/>
    <mergeCell ref="A2:Q2"/>
    <mergeCell ref="B3:Q3"/>
    <mergeCell ref="A4:C4"/>
    <mergeCell ref="D4:Q4"/>
    <mergeCell ref="A6:C6"/>
    <mergeCell ref="D6:Q6"/>
    <mergeCell ref="A7:C7"/>
    <mergeCell ref="D7:Q7"/>
    <mergeCell ref="A8:B8"/>
    <mergeCell ref="E8:F8"/>
    <mergeCell ref="G8:I8"/>
    <mergeCell ref="J8:M8"/>
    <mergeCell ref="N8:O8"/>
    <mergeCell ref="B9:J9"/>
    <mergeCell ref="K9:L9"/>
    <mergeCell ref="P9:Q9"/>
    <mergeCell ref="B10:Q10"/>
    <mergeCell ref="B11:B14"/>
    <mergeCell ref="C11:C14"/>
    <mergeCell ref="D11:D14"/>
    <mergeCell ref="E11:E14"/>
    <mergeCell ref="F11:F14"/>
    <mergeCell ref="G11:L11"/>
    <mergeCell ref="D30:L30"/>
    <mergeCell ref="M11:Q11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D27:L27"/>
    <mergeCell ref="D28:L28"/>
    <mergeCell ref="D29:L29"/>
    <mergeCell ref="J38:L38"/>
    <mergeCell ref="M38:N38"/>
    <mergeCell ref="B31:N31"/>
    <mergeCell ref="B32:Q32"/>
    <mergeCell ref="B33:Q33"/>
    <mergeCell ref="B34:Q34"/>
    <mergeCell ref="B35:C35"/>
    <mergeCell ref="D35:F35"/>
    <mergeCell ref="G35:I35"/>
    <mergeCell ref="J35:L35"/>
    <mergeCell ref="M35:Q35"/>
    <mergeCell ref="B36:C36"/>
    <mergeCell ref="D36:F36"/>
    <mergeCell ref="G36:L36"/>
    <mergeCell ref="M36:Q36"/>
    <mergeCell ref="B37:Q3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100"/>
  <sheetViews>
    <sheetView topLeftCell="B85" workbookViewId="0">
      <selection activeCell="C8" sqref="C8"/>
    </sheetView>
  </sheetViews>
  <sheetFormatPr defaultColWidth="9.140625" defaultRowHeight="12.75"/>
  <cols>
    <col min="1" max="1" width="4.140625" style="105" customWidth="1"/>
    <col min="2" max="2" width="8" style="105" customWidth="1"/>
    <col min="3" max="3" width="8.140625" style="105" customWidth="1"/>
    <col min="4" max="4" width="37.5703125" style="105" customWidth="1"/>
    <col min="5" max="5" width="6.28515625" style="105" customWidth="1"/>
    <col min="6" max="6" width="7.28515625" style="105" customWidth="1"/>
    <col min="7" max="7" width="6.7109375" style="105" customWidth="1"/>
    <col min="8" max="8" width="8.28515625" style="105" customWidth="1"/>
    <col min="9" max="9" width="7.28515625" style="105" customWidth="1"/>
    <col min="10" max="10" width="8.28515625" style="105" customWidth="1"/>
    <col min="11" max="11" width="6.7109375" style="105" customWidth="1"/>
    <col min="12" max="12" width="8.140625" style="105" customWidth="1"/>
    <col min="13" max="13" width="9.28515625" style="105" customWidth="1"/>
    <col min="14" max="14" width="9.42578125" style="105" customWidth="1"/>
    <col min="15" max="15" width="9.7109375" style="105" customWidth="1"/>
    <col min="16" max="16" width="9" style="105" customWidth="1"/>
    <col min="17" max="17" width="10.42578125" style="105" customWidth="1"/>
    <col min="18" max="16384" width="9.140625" style="105"/>
  </cols>
  <sheetData>
    <row r="1" spans="1:17" ht="23.25">
      <c r="A1" s="333" t="s">
        <v>79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17" ht="18.75">
      <c r="A2" s="334" t="s">
        <v>99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</row>
    <row r="3" spans="1:17">
      <c r="B3" s="335" t="s">
        <v>18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7" ht="15">
      <c r="A4" s="232" t="s">
        <v>19</v>
      </c>
      <c r="B4" s="232"/>
      <c r="C4" s="232"/>
      <c r="D4" s="261" t="str">
        <f>Sagat.d.!D4:Q4</f>
        <v>LIFTA-PACĒLĀJA IERĪKOŠANA VSIA "SLIMNĪCA "ĢINTERMUIŽA"" BĒRNU NODAĻĀ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</row>
    <row r="5" spans="1:17" ht="15">
      <c r="A5" s="232" t="s">
        <v>36</v>
      </c>
      <c r="B5" s="232"/>
      <c r="C5" s="232"/>
      <c r="D5" s="261" t="str">
        <f>Sagat.d.!D5:Q5</f>
        <v>LIFTA-PACĒLĀJA IERĪKOŠANA VSIA "SLIMNĪCA "ĢINTERMUIŽA"" BĒRNU NODAĻĀ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</row>
    <row r="6" spans="1:17" ht="15">
      <c r="A6" s="232" t="s">
        <v>20</v>
      </c>
      <c r="B6" s="232"/>
      <c r="C6" s="232"/>
      <c r="D6" s="233" t="str">
        <f>Kopizm.!C11</f>
        <v>FILOZOFU IELA 69, JELGAVA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</row>
    <row r="7" spans="1:17" ht="15">
      <c r="A7" s="232" t="s">
        <v>21</v>
      </c>
      <c r="B7" s="232"/>
      <c r="C7" s="232"/>
      <c r="D7" s="233" t="str">
        <f>Kopizm.!C12</f>
        <v>16-024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</row>
    <row r="8" spans="1:17" ht="18.75">
      <c r="A8" s="232" t="s">
        <v>8</v>
      </c>
      <c r="B8" s="232"/>
      <c r="C8" s="182"/>
      <c r="D8" s="180" t="s">
        <v>23</v>
      </c>
      <c r="E8" s="336" t="s">
        <v>132</v>
      </c>
      <c r="F8" s="336"/>
      <c r="G8" s="337" t="s">
        <v>133</v>
      </c>
      <c r="H8" s="337"/>
      <c r="I8" s="337"/>
      <c r="J8" s="335" t="s">
        <v>25</v>
      </c>
      <c r="K8" s="335"/>
      <c r="L8" s="335"/>
      <c r="M8" s="335"/>
      <c r="N8" s="338">
        <f>Q92</f>
        <v>0</v>
      </c>
      <c r="O8" s="339"/>
      <c r="P8" s="106" t="s">
        <v>64</v>
      </c>
      <c r="Q8" s="107"/>
    </row>
    <row r="9" spans="1:17">
      <c r="B9" s="340"/>
      <c r="C9" s="340"/>
      <c r="D9" s="340"/>
      <c r="E9" s="340"/>
      <c r="F9" s="340"/>
      <c r="G9" s="340"/>
      <c r="H9" s="340"/>
      <c r="I9" s="340"/>
      <c r="J9" s="340"/>
      <c r="K9" s="340" t="s">
        <v>0</v>
      </c>
      <c r="L9" s="340"/>
      <c r="M9" s="182">
        <f>Kopizm.!E13</f>
        <v>0</v>
      </c>
      <c r="N9" s="181" t="s">
        <v>22</v>
      </c>
      <c r="O9" s="185"/>
      <c r="P9" s="341"/>
      <c r="Q9" s="341"/>
    </row>
    <row r="10" spans="1:17" ht="13.5" thickBot="1"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</row>
    <row r="11" spans="1:17" s="108" customFormat="1" ht="13.5" thickBot="1">
      <c r="B11" s="343" t="s">
        <v>13</v>
      </c>
      <c r="C11" s="343" t="s">
        <v>4</v>
      </c>
      <c r="D11" s="343" t="s">
        <v>2</v>
      </c>
      <c r="E11" s="343" t="s">
        <v>65</v>
      </c>
      <c r="F11" s="343" t="s">
        <v>66</v>
      </c>
      <c r="G11" s="346" t="s">
        <v>3</v>
      </c>
      <c r="H11" s="347"/>
      <c r="I11" s="347"/>
      <c r="J11" s="347"/>
      <c r="K11" s="347"/>
      <c r="L11" s="348"/>
      <c r="M11" s="346" t="s">
        <v>33</v>
      </c>
      <c r="N11" s="347"/>
      <c r="O11" s="347"/>
      <c r="P11" s="347"/>
      <c r="Q11" s="348"/>
    </row>
    <row r="12" spans="1:17" s="108" customFormat="1">
      <c r="B12" s="344"/>
      <c r="C12" s="344"/>
      <c r="D12" s="344"/>
      <c r="E12" s="344"/>
      <c r="F12" s="344"/>
      <c r="G12" s="343" t="s">
        <v>32</v>
      </c>
      <c r="H12" s="343" t="s">
        <v>67</v>
      </c>
      <c r="I12" s="343" t="s">
        <v>68</v>
      </c>
      <c r="J12" s="343" t="s">
        <v>69</v>
      </c>
      <c r="K12" s="343" t="s">
        <v>70</v>
      </c>
      <c r="L12" s="343" t="s">
        <v>71</v>
      </c>
      <c r="M12" s="343" t="s">
        <v>34</v>
      </c>
      <c r="N12" s="343" t="s">
        <v>68</v>
      </c>
      <c r="O12" s="343" t="s">
        <v>69</v>
      </c>
      <c r="P12" s="343" t="s">
        <v>70</v>
      </c>
      <c r="Q12" s="343" t="s">
        <v>72</v>
      </c>
    </row>
    <row r="13" spans="1:17" s="108" customFormat="1"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</row>
    <row r="14" spans="1:17" s="108" customFormat="1" ht="30" customHeight="1" thickBot="1"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</row>
    <row r="15" spans="1:17" ht="15.75" thickBot="1">
      <c r="B15" s="109">
        <v>1</v>
      </c>
      <c r="C15" s="109">
        <v>2</v>
      </c>
      <c r="D15" s="109">
        <v>3</v>
      </c>
      <c r="E15" s="109">
        <v>4</v>
      </c>
      <c r="F15" s="109">
        <v>5</v>
      </c>
      <c r="G15" s="110">
        <v>6</v>
      </c>
      <c r="H15" s="110">
        <v>7</v>
      </c>
      <c r="I15" s="110">
        <v>8</v>
      </c>
      <c r="J15" s="110">
        <v>9</v>
      </c>
      <c r="K15" s="110">
        <v>10</v>
      </c>
      <c r="L15" s="110">
        <v>11</v>
      </c>
      <c r="M15" s="109">
        <v>12</v>
      </c>
      <c r="N15" s="109">
        <v>13</v>
      </c>
      <c r="O15" s="109">
        <v>14</v>
      </c>
      <c r="P15" s="109">
        <v>15</v>
      </c>
      <c r="Q15" s="109">
        <v>16</v>
      </c>
    </row>
    <row r="16" spans="1:17" s="111" customFormat="1" ht="15" customHeight="1">
      <c r="B16" s="112"/>
      <c r="C16" s="118"/>
      <c r="D16" s="113" t="s">
        <v>84</v>
      </c>
      <c r="E16" s="114"/>
      <c r="F16" s="115"/>
      <c r="G16" s="116"/>
      <c r="H16" s="117"/>
      <c r="I16" s="115"/>
      <c r="J16" s="116"/>
      <c r="K16" s="115"/>
      <c r="L16" s="116"/>
      <c r="M16" s="115"/>
      <c r="N16" s="115"/>
      <c r="O16" s="115"/>
      <c r="P16" s="115"/>
      <c r="Q16" s="115"/>
    </row>
    <row r="17" spans="2:18" s="111" customFormat="1" ht="30">
      <c r="B17" s="112">
        <v>1</v>
      </c>
      <c r="C17" s="118" t="s">
        <v>75</v>
      </c>
      <c r="D17" s="119" t="s">
        <v>190</v>
      </c>
      <c r="E17" s="114" t="s">
        <v>78</v>
      </c>
      <c r="F17" s="115">
        <v>37.450000000000003</v>
      </c>
      <c r="G17" s="116"/>
      <c r="H17" s="117"/>
      <c r="I17" s="115">
        <f t="shared" ref="I17" si="0">ROUND(G17*H17,2)</f>
        <v>0</v>
      </c>
      <c r="J17" s="116"/>
      <c r="K17" s="115"/>
      <c r="L17" s="116">
        <f t="shared" ref="L17" si="1">SUM(I17:K17)</f>
        <v>0</v>
      </c>
      <c r="M17" s="115">
        <f t="shared" ref="M17" si="2">ROUND(F17*G17,2)</f>
        <v>0</v>
      </c>
      <c r="N17" s="115">
        <f t="shared" ref="N17" si="3">ROUND(F17*I17,2)</f>
        <v>0</v>
      </c>
      <c r="O17" s="115">
        <f t="shared" ref="O17" si="4">ROUND(F17*J17,2)</f>
        <v>0</v>
      </c>
      <c r="P17" s="115">
        <f t="shared" ref="P17" si="5">ROUND(F17*K17,2)</f>
        <v>0</v>
      </c>
      <c r="Q17" s="115">
        <f t="shared" ref="Q17" si="6">SUM(N17:P17)</f>
        <v>0</v>
      </c>
      <c r="R17" s="120"/>
    </row>
    <row r="18" spans="2:18" s="111" customFormat="1" ht="30">
      <c r="B18" s="112">
        <v>2</v>
      </c>
      <c r="C18" s="118" t="s">
        <v>75</v>
      </c>
      <c r="D18" s="119" t="s">
        <v>191</v>
      </c>
      <c r="E18" s="114" t="s">
        <v>78</v>
      </c>
      <c r="F18" s="115">
        <v>5.22</v>
      </c>
      <c r="G18" s="116"/>
      <c r="H18" s="117"/>
      <c r="I18" s="115">
        <f t="shared" ref="I18:I22" si="7">ROUND(G18*H18,2)</f>
        <v>0</v>
      </c>
      <c r="J18" s="116"/>
      <c r="K18" s="115"/>
      <c r="L18" s="116">
        <f t="shared" ref="L18:L22" si="8">SUM(I18:K18)</f>
        <v>0</v>
      </c>
      <c r="M18" s="115">
        <f t="shared" ref="M18:M22" si="9">ROUND(F18*G18,2)</f>
        <v>0</v>
      </c>
      <c r="N18" s="115">
        <f t="shared" ref="N18:N21" si="10">ROUND(F18*I18,2)</f>
        <v>0</v>
      </c>
      <c r="O18" s="115">
        <f t="shared" ref="O18:O22" si="11">ROUND(F18*J18,2)</f>
        <v>0</v>
      </c>
      <c r="P18" s="115">
        <f t="shared" ref="P18:P22" si="12">ROUND(F18*K18,2)</f>
        <v>0</v>
      </c>
      <c r="Q18" s="115">
        <f t="shared" ref="Q18:Q22" si="13">SUM(N18:P18)</f>
        <v>0</v>
      </c>
      <c r="R18" s="120"/>
    </row>
    <row r="19" spans="2:18" s="111" customFormat="1" ht="30">
      <c r="B19" s="112">
        <v>3</v>
      </c>
      <c r="C19" s="118" t="s">
        <v>75</v>
      </c>
      <c r="D19" s="119" t="s">
        <v>134</v>
      </c>
      <c r="E19" s="114" t="s">
        <v>101</v>
      </c>
      <c r="F19" s="115">
        <v>7.36</v>
      </c>
      <c r="G19" s="116"/>
      <c r="H19" s="117"/>
      <c r="I19" s="115">
        <f t="shared" si="7"/>
        <v>0</v>
      </c>
      <c r="J19" s="116"/>
      <c r="K19" s="115"/>
      <c r="L19" s="116">
        <f t="shared" si="8"/>
        <v>0</v>
      </c>
      <c r="M19" s="115">
        <f t="shared" si="9"/>
        <v>0</v>
      </c>
      <c r="N19" s="115">
        <f t="shared" si="10"/>
        <v>0</v>
      </c>
      <c r="O19" s="115">
        <f t="shared" si="11"/>
        <v>0</v>
      </c>
      <c r="P19" s="115">
        <f t="shared" si="12"/>
        <v>0</v>
      </c>
      <c r="Q19" s="115">
        <f t="shared" si="13"/>
        <v>0</v>
      </c>
      <c r="R19" s="120"/>
    </row>
    <row r="20" spans="2:18" s="111" customFormat="1" ht="30">
      <c r="B20" s="112">
        <v>4</v>
      </c>
      <c r="C20" s="118" t="s">
        <v>75</v>
      </c>
      <c r="D20" s="119" t="s">
        <v>156</v>
      </c>
      <c r="E20" s="114" t="s">
        <v>137</v>
      </c>
      <c r="F20" s="115">
        <v>2</v>
      </c>
      <c r="G20" s="116"/>
      <c r="H20" s="117"/>
      <c r="I20" s="115">
        <f t="shared" si="7"/>
        <v>0</v>
      </c>
      <c r="J20" s="116"/>
      <c r="K20" s="115"/>
      <c r="L20" s="116">
        <f t="shared" si="8"/>
        <v>0</v>
      </c>
      <c r="M20" s="115">
        <f t="shared" si="9"/>
        <v>0</v>
      </c>
      <c r="N20" s="115">
        <f t="shared" si="10"/>
        <v>0</v>
      </c>
      <c r="O20" s="115">
        <f t="shared" si="11"/>
        <v>0</v>
      </c>
      <c r="P20" s="115">
        <f t="shared" si="12"/>
        <v>0</v>
      </c>
      <c r="Q20" s="115">
        <f t="shared" si="13"/>
        <v>0</v>
      </c>
      <c r="R20" s="120"/>
    </row>
    <row r="21" spans="2:18" s="111" customFormat="1" ht="30">
      <c r="B21" s="112">
        <v>5</v>
      </c>
      <c r="C21" s="118" t="s">
        <v>75</v>
      </c>
      <c r="D21" s="119" t="s">
        <v>187</v>
      </c>
      <c r="E21" s="114" t="s">
        <v>101</v>
      </c>
      <c r="F21" s="115">
        <v>3.17</v>
      </c>
      <c r="G21" s="116"/>
      <c r="H21" s="117"/>
      <c r="I21" s="115">
        <f t="shared" si="7"/>
        <v>0</v>
      </c>
      <c r="J21" s="116"/>
      <c r="K21" s="115"/>
      <c r="L21" s="116">
        <f t="shared" si="8"/>
        <v>0</v>
      </c>
      <c r="M21" s="115">
        <f t="shared" si="9"/>
        <v>0</v>
      </c>
      <c r="N21" s="115">
        <f t="shared" si="10"/>
        <v>0</v>
      </c>
      <c r="O21" s="115">
        <f t="shared" si="11"/>
        <v>0</v>
      </c>
      <c r="P21" s="115">
        <f t="shared" si="12"/>
        <v>0</v>
      </c>
      <c r="Q21" s="115">
        <f t="shared" si="13"/>
        <v>0</v>
      </c>
      <c r="R21" s="120"/>
    </row>
    <row r="22" spans="2:18" s="111" customFormat="1" ht="45">
      <c r="B22" s="112">
        <v>6</v>
      </c>
      <c r="C22" s="118" t="s">
        <v>75</v>
      </c>
      <c r="D22" s="119" t="s">
        <v>179</v>
      </c>
      <c r="E22" s="114" t="s">
        <v>78</v>
      </c>
      <c r="F22" s="115">
        <v>25</v>
      </c>
      <c r="G22" s="116"/>
      <c r="H22" s="117"/>
      <c r="I22" s="115">
        <f t="shared" si="7"/>
        <v>0</v>
      </c>
      <c r="J22" s="116"/>
      <c r="K22" s="115"/>
      <c r="L22" s="116">
        <f t="shared" si="8"/>
        <v>0</v>
      </c>
      <c r="M22" s="115">
        <f t="shared" si="9"/>
        <v>0</v>
      </c>
      <c r="N22" s="115">
        <f>ROUND(F22*I22,2)</f>
        <v>0</v>
      </c>
      <c r="O22" s="115">
        <f t="shared" si="11"/>
        <v>0</v>
      </c>
      <c r="P22" s="115">
        <f t="shared" si="12"/>
        <v>0</v>
      </c>
      <c r="Q22" s="115">
        <f t="shared" si="13"/>
        <v>0</v>
      </c>
      <c r="R22" s="120"/>
    </row>
    <row r="23" spans="2:18" s="111" customFormat="1" ht="15">
      <c r="B23" s="112">
        <v>7</v>
      </c>
      <c r="C23" s="118" t="s">
        <v>75</v>
      </c>
      <c r="D23" s="119" t="s">
        <v>135</v>
      </c>
      <c r="E23" s="114" t="s">
        <v>101</v>
      </c>
      <c r="F23" s="115">
        <f>12.96*0.22</f>
        <v>2.8512000000000004</v>
      </c>
      <c r="G23" s="116"/>
      <c r="H23" s="117"/>
      <c r="I23" s="115">
        <f t="shared" ref="I23:I52" si="14">ROUND(G23*H23,2)</f>
        <v>0</v>
      </c>
      <c r="J23" s="116"/>
      <c r="K23" s="115"/>
      <c r="L23" s="116">
        <f t="shared" ref="L23:L52" si="15">SUM(I23:K23)</f>
        <v>0</v>
      </c>
      <c r="M23" s="115">
        <f t="shared" ref="M23:M52" si="16">ROUND(F23*G23,2)</f>
        <v>0</v>
      </c>
      <c r="N23" s="115">
        <f>ROUND(F23*I23,2)</f>
        <v>0</v>
      </c>
      <c r="O23" s="115">
        <f t="shared" ref="O23:O52" si="17">ROUND(F23*J23,2)</f>
        <v>0</v>
      </c>
      <c r="P23" s="115">
        <f t="shared" ref="P23:P52" si="18">ROUND(F23*K23,2)</f>
        <v>0</v>
      </c>
      <c r="Q23" s="115">
        <f t="shared" ref="Q23:Q52" si="19">SUM(N23:P23)</f>
        <v>0</v>
      </c>
      <c r="R23" s="120"/>
    </row>
    <row r="24" spans="2:18" s="111" customFormat="1" ht="30">
      <c r="B24" s="112">
        <v>8</v>
      </c>
      <c r="C24" s="118" t="s">
        <v>75</v>
      </c>
      <c r="D24" s="119" t="s">
        <v>155</v>
      </c>
      <c r="E24" s="114" t="s">
        <v>73</v>
      </c>
      <c r="F24" s="115">
        <f>0.63*2+0.18*4</f>
        <v>1.98</v>
      </c>
      <c r="G24" s="116"/>
      <c r="H24" s="117"/>
      <c r="I24" s="115">
        <f t="shared" si="14"/>
        <v>0</v>
      </c>
      <c r="J24" s="116"/>
      <c r="K24" s="115"/>
      <c r="L24" s="116">
        <f t="shared" si="15"/>
        <v>0</v>
      </c>
      <c r="M24" s="115">
        <f t="shared" si="16"/>
        <v>0</v>
      </c>
      <c r="N24" s="115">
        <f t="shared" ref="N24:N52" si="20">ROUND(F24*I24,2)</f>
        <v>0</v>
      </c>
      <c r="O24" s="115">
        <f t="shared" si="17"/>
        <v>0</v>
      </c>
      <c r="P24" s="115">
        <f t="shared" si="18"/>
        <v>0</v>
      </c>
      <c r="Q24" s="115">
        <f>SUM(N24:P24)</f>
        <v>0</v>
      </c>
      <c r="R24" s="120"/>
    </row>
    <row r="25" spans="2:18" s="111" customFormat="1" ht="30">
      <c r="B25" s="112">
        <v>9</v>
      </c>
      <c r="C25" s="118" t="s">
        <v>75</v>
      </c>
      <c r="D25" s="119" t="s">
        <v>136</v>
      </c>
      <c r="E25" s="114" t="s">
        <v>137</v>
      </c>
      <c r="F25" s="115">
        <v>1</v>
      </c>
      <c r="G25" s="116"/>
      <c r="H25" s="117"/>
      <c r="I25" s="115">
        <f t="shared" si="14"/>
        <v>0</v>
      </c>
      <c r="J25" s="116"/>
      <c r="K25" s="115"/>
      <c r="L25" s="116">
        <f t="shared" si="15"/>
        <v>0</v>
      </c>
      <c r="M25" s="115">
        <f t="shared" si="16"/>
        <v>0</v>
      </c>
      <c r="N25" s="115">
        <f t="shared" si="20"/>
        <v>0</v>
      </c>
      <c r="O25" s="115">
        <f t="shared" si="17"/>
        <v>0</v>
      </c>
      <c r="P25" s="115">
        <f t="shared" si="18"/>
        <v>0</v>
      </c>
      <c r="Q25" s="115">
        <f t="shared" si="19"/>
        <v>0</v>
      </c>
      <c r="R25" s="120"/>
    </row>
    <row r="26" spans="2:18" s="111" customFormat="1" ht="30">
      <c r="B26" s="112">
        <v>10</v>
      </c>
      <c r="C26" s="118" t="s">
        <v>75</v>
      </c>
      <c r="D26" s="119" t="s">
        <v>186</v>
      </c>
      <c r="E26" s="114" t="s">
        <v>74</v>
      </c>
      <c r="F26" s="115">
        <v>1</v>
      </c>
      <c r="G26" s="116"/>
      <c r="H26" s="117"/>
      <c r="I26" s="115">
        <f t="shared" ref="I26" si="21">ROUND(G26*H26,2)</f>
        <v>0</v>
      </c>
      <c r="J26" s="116"/>
      <c r="K26" s="115"/>
      <c r="L26" s="116">
        <f t="shared" ref="L26" si="22">SUM(I26:K26)</f>
        <v>0</v>
      </c>
      <c r="M26" s="115">
        <f t="shared" ref="M26" si="23">ROUND(F26*G26,2)</f>
        <v>0</v>
      </c>
      <c r="N26" s="115">
        <f>ROUND(F26*I26,2)</f>
        <v>0</v>
      </c>
      <c r="O26" s="115">
        <f t="shared" ref="O26" si="24">ROUND(F26*J26,2)</f>
        <v>0</v>
      </c>
      <c r="P26" s="115">
        <f t="shared" ref="P26" si="25">ROUND(F26*K26,2)</f>
        <v>0</v>
      </c>
      <c r="Q26" s="115">
        <f t="shared" ref="Q26" si="26">SUM(N26:P26)</f>
        <v>0</v>
      </c>
      <c r="R26" s="120"/>
    </row>
    <row r="27" spans="2:18" s="111" customFormat="1" ht="30">
      <c r="B27" s="112">
        <v>11</v>
      </c>
      <c r="C27" s="118" t="s">
        <v>75</v>
      </c>
      <c r="D27" s="119" t="s">
        <v>100</v>
      </c>
      <c r="E27" s="114" t="s">
        <v>101</v>
      </c>
      <c r="F27" s="115">
        <v>15</v>
      </c>
      <c r="G27" s="116"/>
      <c r="H27" s="117"/>
      <c r="I27" s="115">
        <f t="shared" si="14"/>
        <v>0</v>
      </c>
      <c r="J27" s="116"/>
      <c r="K27" s="115"/>
      <c r="L27" s="116">
        <f t="shared" si="15"/>
        <v>0</v>
      </c>
      <c r="M27" s="115">
        <f t="shared" si="16"/>
        <v>0</v>
      </c>
      <c r="N27" s="115">
        <f t="shared" si="20"/>
        <v>0</v>
      </c>
      <c r="O27" s="115">
        <f t="shared" si="17"/>
        <v>0</v>
      </c>
      <c r="P27" s="115">
        <f t="shared" si="18"/>
        <v>0</v>
      </c>
      <c r="Q27" s="115">
        <f t="shared" si="19"/>
        <v>0</v>
      </c>
      <c r="R27" s="120"/>
    </row>
    <row r="28" spans="2:18" s="111" customFormat="1" ht="15">
      <c r="B28" s="112"/>
      <c r="C28" s="118"/>
      <c r="D28" s="119" t="s">
        <v>102</v>
      </c>
      <c r="E28" s="114" t="s">
        <v>85</v>
      </c>
      <c r="F28" s="115">
        <v>3</v>
      </c>
      <c r="G28" s="116"/>
      <c r="H28" s="117"/>
      <c r="I28" s="115"/>
      <c r="J28" s="116"/>
      <c r="K28" s="115"/>
      <c r="L28" s="116">
        <f t="shared" si="15"/>
        <v>0</v>
      </c>
      <c r="M28" s="115">
        <f t="shared" si="16"/>
        <v>0</v>
      </c>
      <c r="N28" s="115">
        <f t="shared" si="20"/>
        <v>0</v>
      </c>
      <c r="O28" s="115">
        <f t="shared" si="17"/>
        <v>0</v>
      </c>
      <c r="P28" s="115">
        <f t="shared" si="18"/>
        <v>0</v>
      </c>
      <c r="Q28" s="115">
        <f t="shared" si="19"/>
        <v>0</v>
      </c>
      <c r="R28" s="120"/>
    </row>
    <row r="29" spans="2:18" s="111" customFormat="1" ht="15">
      <c r="B29" s="112"/>
      <c r="C29" s="118"/>
      <c r="D29" s="113" t="s">
        <v>152</v>
      </c>
      <c r="E29" s="114"/>
      <c r="F29" s="115"/>
      <c r="G29" s="116"/>
      <c r="H29" s="117"/>
      <c r="I29" s="115"/>
      <c r="J29" s="116"/>
      <c r="K29" s="115"/>
      <c r="L29" s="116"/>
      <c r="M29" s="115"/>
      <c r="N29" s="115"/>
      <c r="O29" s="115"/>
      <c r="P29" s="115"/>
      <c r="Q29" s="115"/>
      <c r="R29" s="120"/>
    </row>
    <row r="30" spans="2:18" s="111" customFormat="1" ht="45">
      <c r="B30" s="112">
        <v>1</v>
      </c>
      <c r="C30" s="118" t="s">
        <v>75</v>
      </c>
      <c r="D30" s="119" t="s">
        <v>138</v>
      </c>
      <c r="E30" s="114" t="s">
        <v>78</v>
      </c>
      <c r="F30" s="115">
        <v>5.22</v>
      </c>
      <c r="G30" s="116"/>
      <c r="H30" s="117"/>
      <c r="I30" s="115">
        <f t="shared" si="14"/>
        <v>0</v>
      </c>
      <c r="J30" s="116"/>
      <c r="K30" s="115"/>
      <c r="L30" s="116">
        <f t="shared" si="15"/>
        <v>0</v>
      </c>
      <c r="M30" s="115">
        <f t="shared" si="16"/>
        <v>0</v>
      </c>
      <c r="N30" s="115">
        <f t="shared" si="20"/>
        <v>0</v>
      </c>
      <c r="O30" s="115">
        <f t="shared" si="17"/>
        <v>0</v>
      </c>
      <c r="P30" s="115">
        <f t="shared" si="18"/>
        <v>0</v>
      </c>
      <c r="Q30" s="115">
        <f t="shared" si="19"/>
        <v>0</v>
      </c>
      <c r="R30" s="120"/>
    </row>
    <row r="31" spans="2:18" s="111" customFormat="1" ht="30">
      <c r="B31" s="112">
        <v>2</v>
      </c>
      <c r="C31" s="118" t="s">
        <v>75</v>
      </c>
      <c r="D31" s="119" t="s">
        <v>139</v>
      </c>
      <c r="E31" s="114" t="s">
        <v>101</v>
      </c>
      <c r="F31" s="115">
        <v>0.52</v>
      </c>
      <c r="G31" s="116"/>
      <c r="H31" s="117"/>
      <c r="I31" s="115">
        <f t="shared" si="14"/>
        <v>0</v>
      </c>
      <c r="J31" s="116"/>
      <c r="K31" s="115"/>
      <c r="L31" s="116">
        <f t="shared" si="15"/>
        <v>0</v>
      </c>
      <c r="M31" s="115">
        <f t="shared" si="16"/>
        <v>0</v>
      </c>
      <c r="N31" s="115">
        <f t="shared" si="20"/>
        <v>0</v>
      </c>
      <c r="O31" s="115">
        <f t="shared" si="17"/>
        <v>0</v>
      </c>
      <c r="P31" s="115">
        <f t="shared" si="18"/>
        <v>0</v>
      </c>
      <c r="Q31" s="115">
        <f t="shared" si="19"/>
        <v>0</v>
      </c>
      <c r="R31" s="120"/>
    </row>
    <row r="32" spans="2:18" s="111" customFormat="1" ht="30">
      <c r="B32" s="112">
        <v>3</v>
      </c>
      <c r="C32" s="198" t="s">
        <v>75</v>
      </c>
      <c r="D32" s="199" t="s">
        <v>141</v>
      </c>
      <c r="E32" s="200" t="s">
        <v>140</v>
      </c>
      <c r="F32" s="203">
        <v>291</v>
      </c>
      <c r="G32" s="201"/>
      <c r="H32" s="202"/>
      <c r="I32" s="197">
        <f t="shared" si="14"/>
        <v>0</v>
      </c>
      <c r="J32" s="201"/>
      <c r="K32" s="197"/>
      <c r="L32" s="201">
        <f t="shared" si="15"/>
        <v>0</v>
      </c>
      <c r="M32" s="197">
        <f t="shared" si="16"/>
        <v>0</v>
      </c>
      <c r="N32" s="197">
        <f t="shared" si="20"/>
        <v>0</v>
      </c>
      <c r="O32" s="197">
        <f t="shared" si="17"/>
        <v>0</v>
      </c>
      <c r="P32" s="197">
        <f t="shared" si="18"/>
        <v>0</v>
      </c>
      <c r="Q32" s="197">
        <f t="shared" si="19"/>
        <v>0</v>
      </c>
      <c r="R32" s="120"/>
    </row>
    <row r="33" spans="2:18" s="111" customFormat="1" ht="45">
      <c r="B33" s="112">
        <v>4</v>
      </c>
      <c r="C33" s="118" t="s">
        <v>75</v>
      </c>
      <c r="D33" s="119" t="s">
        <v>142</v>
      </c>
      <c r="E33" s="114" t="s">
        <v>101</v>
      </c>
      <c r="F33" s="203">
        <v>3.13</v>
      </c>
      <c r="G33" s="116"/>
      <c r="H33" s="117"/>
      <c r="I33" s="115">
        <f t="shared" si="14"/>
        <v>0</v>
      </c>
      <c r="J33" s="116"/>
      <c r="K33" s="115"/>
      <c r="L33" s="116">
        <f t="shared" si="15"/>
        <v>0</v>
      </c>
      <c r="M33" s="115">
        <f t="shared" si="16"/>
        <v>0</v>
      </c>
      <c r="N33" s="115">
        <f t="shared" si="20"/>
        <v>0</v>
      </c>
      <c r="O33" s="115">
        <f t="shared" si="17"/>
        <v>0</v>
      </c>
      <c r="P33" s="115">
        <f t="shared" si="18"/>
        <v>0</v>
      </c>
      <c r="Q33" s="115">
        <f t="shared" si="19"/>
        <v>0</v>
      </c>
      <c r="R33" s="120"/>
    </row>
    <row r="34" spans="2:18" s="111" customFormat="1" ht="30">
      <c r="B34" s="112">
        <v>5</v>
      </c>
      <c r="C34" s="118" t="s">
        <v>75</v>
      </c>
      <c r="D34" s="119" t="s">
        <v>151</v>
      </c>
      <c r="E34" s="114" t="s">
        <v>78</v>
      </c>
      <c r="F34" s="115">
        <v>1.93</v>
      </c>
      <c r="G34" s="116"/>
      <c r="H34" s="117"/>
      <c r="I34" s="115">
        <f t="shared" si="14"/>
        <v>0</v>
      </c>
      <c r="J34" s="116"/>
      <c r="K34" s="115"/>
      <c r="L34" s="116">
        <f t="shared" si="15"/>
        <v>0</v>
      </c>
      <c r="M34" s="115">
        <f t="shared" si="16"/>
        <v>0</v>
      </c>
      <c r="N34" s="115">
        <f t="shared" si="20"/>
        <v>0</v>
      </c>
      <c r="O34" s="115">
        <f t="shared" si="17"/>
        <v>0</v>
      </c>
      <c r="P34" s="115">
        <f t="shared" si="18"/>
        <v>0</v>
      </c>
      <c r="Q34" s="115">
        <f t="shared" si="19"/>
        <v>0</v>
      </c>
      <c r="R34" s="120"/>
    </row>
    <row r="35" spans="2:18" s="111" customFormat="1" ht="15">
      <c r="B35" s="112"/>
      <c r="C35" s="118"/>
      <c r="D35" s="168" t="s">
        <v>185</v>
      </c>
      <c r="E35" s="114"/>
      <c r="F35" s="115"/>
      <c r="G35" s="116"/>
      <c r="H35" s="117"/>
      <c r="I35" s="115"/>
      <c r="J35" s="116"/>
      <c r="K35" s="115"/>
      <c r="L35" s="116"/>
      <c r="M35" s="115"/>
      <c r="N35" s="115"/>
      <c r="O35" s="115"/>
      <c r="P35" s="115"/>
      <c r="Q35" s="115"/>
      <c r="R35" s="120"/>
    </row>
    <row r="36" spans="2:18" s="111" customFormat="1" ht="30">
      <c r="B36" s="112">
        <v>1</v>
      </c>
      <c r="C36" s="118" t="s">
        <v>75</v>
      </c>
      <c r="D36" s="119" t="s">
        <v>188</v>
      </c>
      <c r="E36" s="114" t="s">
        <v>101</v>
      </c>
      <c r="F36" s="115">
        <v>6.67</v>
      </c>
      <c r="G36" s="116"/>
      <c r="H36" s="117"/>
      <c r="I36" s="115">
        <f t="shared" si="14"/>
        <v>0</v>
      </c>
      <c r="J36" s="116"/>
      <c r="K36" s="115"/>
      <c r="L36" s="116">
        <f t="shared" si="15"/>
        <v>0</v>
      </c>
      <c r="M36" s="115">
        <f t="shared" si="16"/>
        <v>0</v>
      </c>
      <c r="N36" s="115">
        <f>ROUND(F36*I36,2)</f>
        <v>0</v>
      </c>
      <c r="O36" s="115">
        <f t="shared" si="17"/>
        <v>0</v>
      </c>
      <c r="P36" s="115">
        <f t="shared" si="18"/>
        <v>0</v>
      </c>
      <c r="Q36" s="115">
        <f t="shared" si="19"/>
        <v>0</v>
      </c>
      <c r="R36" s="120"/>
    </row>
    <row r="37" spans="2:18" s="111" customFormat="1" ht="75">
      <c r="B37" s="112">
        <v>2</v>
      </c>
      <c r="C37" s="118" t="s">
        <v>75</v>
      </c>
      <c r="D37" s="119" t="s">
        <v>153</v>
      </c>
      <c r="E37" s="114" t="s">
        <v>101</v>
      </c>
      <c r="F37" s="115">
        <v>0.81</v>
      </c>
      <c r="G37" s="116"/>
      <c r="H37" s="117"/>
      <c r="I37" s="115">
        <f t="shared" ref="I37" si="27">ROUND(G37*H37,2)</f>
        <v>0</v>
      </c>
      <c r="J37" s="116"/>
      <c r="K37" s="115"/>
      <c r="L37" s="116">
        <f t="shared" ref="L37" si="28">SUM(I37:K37)</f>
        <v>0</v>
      </c>
      <c r="M37" s="115">
        <f t="shared" ref="M37" si="29">ROUND(F37*G37,2)</f>
        <v>0</v>
      </c>
      <c r="N37" s="115">
        <f t="shared" ref="N37" si="30">ROUND(F37*I37,2)</f>
        <v>0</v>
      </c>
      <c r="O37" s="115">
        <f t="shared" ref="O37" si="31">ROUND(F37*J37,2)</f>
        <v>0</v>
      </c>
      <c r="P37" s="115">
        <f t="shared" ref="P37" si="32">ROUND(F37*K37,2)</f>
        <v>0</v>
      </c>
      <c r="Q37" s="115">
        <f t="shared" ref="Q37" si="33">SUM(N37:P37)</f>
        <v>0</v>
      </c>
      <c r="R37" s="120"/>
    </row>
    <row r="38" spans="2:18" s="111" customFormat="1" ht="75">
      <c r="B38" s="112">
        <v>3</v>
      </c>
      <c r="C38" s="118" t="s">
        <v>75</v>
      </c>
      <c r="D38" s="119" t="s">
        <v>154</v>
      </c>
      <c r="E38" s="114" t="s">
        <v>85</v>
      </c>
      <c r="F38" s="115">
        <v>2</v>
      </c>
      <c r="G38" s="116"/>
      <c r="H38" s="117"/>
      <c r="I38" s="115">
        <f t="shared" ref="I38" si="34">ROUND(G38*H38,2)</f>
        <v>0</v>
      </c>
      <c r="J38" s="116"/>
      <c r="K38" s="115"/>
      <c r="L38" s="116">
        <f t="shared" ref="L38" si="35">SUM(I38:K38)</f>
        <v>0</v>
      </c>
      <c r="M38" s="115">
        <f t="shared" ref="M38" si="36">ROUND(F38*G38,2)</f>
        <v>0</v>
      </c>
      <c r="N38" s="115">
        <f t="shared" ref="N38" si="37">ROUND(F38*I38,2)</f>
        <v>0</v>
      </c>
      <c r="O38" s="115">
        <f t="shared" ref="O38" si="38">ROUND(F38*J38,2)</f>
        <v>0</v>
      </c>
      <c r="P38" s="115">
        <f t="shared" ref="P38" si="39">ROUND(F38*K38,2)</f>
        <v>0</v>
      </c>
      <c r="Q38" s="115">
        <f>SUM(N38:P38)</f>
        <v>0</v>
      </c>
      <c r="R38" s="120"/>
    </row>
    <row r="39" spans="2:18" s="111" customFormat="1" ht="60">
      <c r="B39" s="112">
        <v>4</v>
      </c>
      <c r="C39" s="118" t="s">
        <v>75</v>
      </c>
      <c r="D39" s="119" t="s">
        <v>230</v>
      </c>
      <c r="E39" s="114" t="s">
        <v>101</v>
      </c>
      <c r="F39" s="115">
        <v>0.54</v>
      </c>
      <c r="G39" s="116"/>
      <c r="H39" s="117"/>
      <c r="I39" s="115">
        <f t="shared" ref="I39" si="40">ROUND(G39*H39,2)</f>
        <v>0</v>
      </c>
      <c r="J39" s="211"/>
      <c r="K39" s="115"/>
      <c r="L39" s="116">
        <f t="shared" ref="L39" si="41">SUM(I39:K39)</f>
        <v>0</v>
      </c>
      <c r="M39" s="115">
        <f t="shared" ref="M39" si="42">ROUND(F39*G39,2)</f>
        <v>0</v>
      </c>
      <c r="N39" s="115">
        <f t="shared" ref="N39" si="43">ROUND(F39*I39,2)</f>
        <v>0</v>
      </c>
      <c r="O39" s="115">
        <f t="shared" ref="O39" si="44">ROUND(F39*J39,2)</f>
        <v>0</v>
      </c>
      <c r="P39" s="115">
        <f t="shared" ref="P39" si="45">ROUND(F39*K39,2)</f>
        <v>0</v>
      </c>
      <c r="Q39" s="115">
        <f>SUM(N39:P39)</f>
        <v>0</v>
      </c>
      <c r="R39" s="120"/>
    </row>
    <row r="40" spans="2:18" s="111" customFormat="1" ht="60">
      <c r="B40" s="112">
        <v>5</v>
      </c>
      <c r="C40" s="118" t="s">
        <v>75</v>
      </c>
      <c r="D40" s="119" t="s">
        <v>157</v>
      </c>
      <c r="E40" s="114" t="s">
        <v>101</v>
      </c>
      <c r="F40" s="115">
        <v>0.43</v>
      </c>
      <c r="G40" s="116"/>
      <c r="H40" s="117"/>
      <c r="I40" s="115">
        <f t="shared" ref="I40:I49" si="46">ROUND(G40*H40,2)</f>
        <v>0</v>
      </c>
      <c r="J40" s="116"/>
      <c r="K40" s="115"/>
      <c r="L40" s="116">
        <f t="shared" ref="L40:L49" si="47">SUM(I40:K40)</f>
        <v>0</v>
      </c>
      <c r="M40" s="115">
        <f t="shared" ref="M40:M49" si="48">ROUND(F40*G40,2)</f>
        <v>0</v>
      </c>
      <c r="N40" s="115">
        <f t="shared" ref="N40:N49" si="49">ROUND(F40*I40,2)</f>
        <v>0</v>
      </c>
      <c r="O40" s="115">
        <f t="shared" ref="O40:O49" si="50">ROUND(F40*J40,2)</f>
        <v>0</v>
      </c>
      <c r="P40" s="115">
        <f t="shared" ref="P40:P49" si="51">ROUND(F40*K40,2)</f>
        <v>0</v>
      </c>
      <c r="Q40" s="115">
        <f>SUM(N40:P40)</f>
        <v>0</v>
      </c>
      <c r="R40" s="120"/>
    </row>
    <row r="41" spans="2:18" s="167" customFormat="1" ht="15">
      <c r="B41" s="162"/>
      <c r="C41" s="163"/>
      <c r="D41" s="168" t="s">
        <v>192</v>
      </c>
      <c r="E41" s="164"/>
      <c r="F41" s="165"/>
      <c r="G41" s="166"/>
      <c r="H41" s="117"/>
      <c r="I41" s="165"/>
      <c r="J41" s="166"/>
      <c r="K41" s="165"/>
      <c r="L41" s="166"/>
      <c r="M41" s="165"/>
      <c r="N41" s="165"/>
      <c r="O41" s="165"/>
      <c r="P41" s="165"/>
      <c r="Q41" s="165"/>
      <c r="R41" s="120"/>
    </row>
    <row r="42" spans="2:18" s="111" customFormat="1" ht="15">
      <c r="B42" s="112">
        <v>1</v>
      </c>
      <c r="C42" s="118" t="s">
        <v>75</v>
      </c>
      <c r="D42" s="119" t="s">
        <v>189</v>
      </c>
      <c r="E42" s="114" t="s">
        <v>101</v>
      </c>
      <c r="F42" s="115">
        <v>1.76</v>
      </c>
      <c r="G42" s="116"/>
      <c r="H42" s="117"/>
      <c r="I42" s="115">
        <f>ROUND(G42*H42,2)</f>
        <v>0</v>
      </c>
      <c r="J42" s="116"/>
      <c r="K42" s="115"/>
      <c r="L42" s="116">
        <f>SUM(I42:K42)</f>
        <v>0</v>
      </c>
      <c r="M42" s="115">
        <f>ROUND(F42*G42,2)</f>
        <v>0</v>
      </c>
      <c r="N42" s="115">
        <f>ROUND(F42*I42,2)</f>
        <v>0</v>
      </c>
      <c r="O42" s="115">
        <f>ROUND(F42*J42,2)</f>
        <v>0</v>
      </c>
      <c r="P42" s="115">
        <f>ROUND(F42*K42,2)</f>
        <v>0</v>
      </c>
      <c r="Q42" s="115">
        <f>SUM(N42:P42)</f>
        <v>0</v>
      </c>
      <c r="R42" s="120"/>
    </row>
    <row r="43" spans="2:18" s="111" customFormat="1" ht="60">
      <c r="B43" s="112">
        <v>2</v>
      </c>
      <c r="C43" s="118" t="s">
        <v>75</v>
      </c>
      <c r="D43" s="119" t="s">
        <v>193</v>
      </c>
      <c r="E43" s="114" t="s">
        <v>140</v>
      </c>
      <c r="F43" s="115">
        <v>99</v>
      </c>
      <c r="G43" s="116"/>
      <c r="H43" s="117"/>
      <c r="I43" s="115">
        <f t="shared" si="46"/>
        <v>0</v>
      </c>
      <c r="J43" s="116"/>
      <c r="K43" s="115"/>
      <c r="L43" s="116">
        <f t="shared" si="47"/>
        <v>0</v>
      </c>
      <c r="M43" s="115">
        <f t="shared" si="48"/>
        <v>0</v>
      </c>
      <c r="N43" s="115">
        <f t="shared" si="49"/>
        <v>0</v>
      </c>
      <c r="O43" s="115">
        <f t="shared" si="50"/>
        <v>0</v>
      </c>
      <c r="P43" s="115">
        <f t="shared" si="51"/>
        <v>0</v>
      </c>
      <c r="Q43" s="115">
        <f t="shared" ref="Q43:Q44" si="52">SUM(N43:P43)</f>
        <v>0</v>
      </c>
      <c r="R43" s="120"/>
    </row>
    <row r="44" spans="2:18" s="111" customFormat="1" ht="45">
      <c r="B44" s="112">
        <v>3</v>
      </c>
      <c r="C44" s="118" t="s">
        <v>75</v>
      </c>
      <c r="D44" s="119" t="s">
        <v>158</v>
      </c>
      <c r="E44" s="114" t="s">
        <v>73</v>
      </c>
      <c r="F44" s="115">
        <v>4</v>
      </c>
      <c r="G44" s="116"/>
      <c r="H44" s="117"/>
      <c r="I44" s="115">
        <f t="shared" si="46"/>
        <v>0</v>
      </c>
      <c r="J44" s="116"/>
      <c r="K44" s="115"/>
      <c r="L44" s="116">
        <f t="shared" si="47"/>
        <v>0</v>
      </c>
      <c r="M44" s="115">
        <f t="shared" si="48"/>
        <v>0</v>
      </c>
      <c r="N44" s="115">
        <f t="shared" si="49"/>
        <v>0</v>
      </c>
      <c r="O44" s="115">
        <f t="shared" si="50"/>
        <v>0</v>
      </c>
      <c r="P44" s="115">
        <f t="shared" si="51"/>
        <v>0</v>
      </c>
      <c r="Q44" s="115">
        <f t="shared" si="52"/>
        <v>0</v>
      </c>
      <c r="R44" s="120"/>
    </row>
    <row r="45" spans="2:18" s="111" customFormat="1" ht="45">
      <c r="B45" s="112">
        <v>4</v>
      </c>
      <c r="C45" s="118" t="s">
        <v>75</v>
      </c>
      <c r="D45" s="119" t="s">
        <v>177</v>
      </c>
      <c r="E45" s="114" t="s">
        <v>85</v>
      </c>
      <c r="F45" s="115">
        <v>1</v>
      </c>
      <c r="G45" s="116"/>
      <c r="H45" s="117"/>
      <c r="I45" s="115">
        <f>ROUND(G45*H45,2)</f>
        <v>0</v>
      </c>
      <c r="J45" s="116"/>
      <c r="K45" s="115"/>
      <c r="L45" s="116">
        <f>SUM(I45:K45)</f>
        <v>0</v>
      </c>
      <c r="M45" s="115">
        <f>ROUND(F45*G45,2)</f>
        <v>0</v>
      </c>
      <c r="N45" s="115">
        <f>ROUND(F45*I45,2)</f>
        <v>0</v>
      </c>
      <c r="O45" s="115">
        <f>ROUND(F45*J45,2)</f>
        <v>0</v>
      </c>
      <c r="P45" s="115">
        <f>ROUND(F45*K45,2)</f>
        <v>0</v>
      </c>
      <c r="Q45" s="115">
        <f>SUM(N45:P45)</f>
        <v>0</v>
      </c>
      <c r="R45" s="120"/>
    </row>
    <row r="46" spans="2:18" s="111" customFormat="1" ht="45">
      <c r="B46" s="112">
        <v>5</v>
      </c>
      <c r="C46" s="118" t="s">
        <v>75</v>
      </c>
      <c r="D46" s="119" t="s">
        <v>175</v>
      </c>
      <c r="E46" s="114" t="s">
        <v>85</v>
      </c>
      <c r="F46" s="115">
        <v>1</v>
      </c>
      <c r="G46" s="116"/>
      <c r="H46" s="117"/>
      <c r="I46" s="115">
        <f>ROUND(G46*H46,2)</f>
        <v>0</v>
      </c>
      <c r="J46" s="116"/>
      <c r="K46" s="115"/>
      <c r="L46" s="116">
        <f>SUM(I46:K46)</f>
        <v>0</v>
      </c>
      <c r="M46" s="115">
        <f>ROUND(F46*G46,2)</f>
        <v>0</v>
      </c>
      <c r="N46" s="115">
        <f>ROUND(F46*I46,2)</f>
        <v>0</v>
      </c>
      <c r="O46" s="115">
        <f>ROUND(F46*J46,2)</f>
        <v>0</v>
      </c>
      <c r="P46" s="115">
        <f>ROUND(F46*K46,2)</f>
        <v>0</v>
      </c>
      <c r="Q46" s="115">
        <f>SUM(N46:P46)</f>
        <v>0</v>
      </c>
      <c r="R46" s="120"/>
    </row>
    <row r="47" spans="2:18" s="111" customFormat="1" ht="15">
      <c r="B47" s="112">
        <v>6</v>
      </c>
      <c r="C47" s="118" t="s">
        <v>75</v>
      </c>
      <c r="D47" s="119" t="s">
        <v>176</v>
      </c>
      <c r="E47" s="114" t="s">
        <v>73</v>
      </c>
      <c r="F47" s="115">
        <v>1.92</v>
      </c>
      <c r="G47" s="116"/>
      <c r="H47" s="117"/>
      <c r="I47" s="115">
        <f>ROUND(G47*H47,2)</f>
        <v>0</v>
      </c>
      <c r="J47" s="116"/>
      <c r="K47" s="115"/>
      <c r="L47" s="116">
        <f>SUM(I47:K47)</f>
        <v>0</v>
      </c>
      <c r="M47" s="115">
        <f>ROUND(F47*G47,2)</f>
        <v>0</v>
      </c>
      <c r="N47" s="115">
        <f>ROUND(F47*I47,2)</f>
        <v>0</v>
      </c>
      <c r="O47" s="115">
        <f>ROUND(F47*J47,2)</f>
        <v>0</v>
      </c>
      <c r="P47" s="115">
        <f>ROUND(F47*K47,2)</f>
        <v>0</v>
      </c>
      <c r="Q47" s="115">
        <f>SUM(N47:P47)</f>
        <v>0</v>
      </c>
      <c r="R47" s="120"/>
    </row>
    <row r="48" spans="2:18" s="111" customFormat="1" ht="15">
      <c r="B48" s="112">
        <v>7</v>
      </c>
      <c r="C48" s="118" t="s">
        <v>75</v>
      </c>
      <c r="D48" s="119" t="s">
        <v>178</v>
      </c>
      <c r="E48" s="114" t="s">
        <v>73</v>
      </c>
      <c r="F48" s="115">
        <v>1.92</v>
      </c>
      <c r="G48" s="116"/>
      <c r="H48" s="117"/>
      <c r="I48" s="115">
        <f>ROUND(G48*H48,2)</f>
        <v>0</v>
      </c>
      <c r="J48" s="116"/>
      <c r="K48" s="115"/>
      <c r="L48" s="116">
        <f>SUM(I48:K48)</f>
        <v>0</v>
      </c>
      <c r="M48" s="115">
        <f>ROUND(F48*G48,2)</f>
        <v>0</v>
      </c>
      <c r="N48" s="115">
        <f>ROUND(F48*I48,2)</f>
        <v>0</v>
      </c>
      <c r="O48" s="115">
        <f>ROUND(F48*J48,2)</f>
        <v>0</v>
      </c>
      <c r="P48" s="115">
        <f>ROUND(F48*K48,2)</f>
        <v>0</v>
      </c>
      <c r="Q48" s="115">
        <f>SUM(N48:P48)</f>
        <v>0</v>
      </c>
      <c r="R48" s="120"/>
    </row>
    <row r="49" spans="2:18" s="111" customFormat="1" ht="30">
      <c r="B49" s="112">
        <v>8</v>
      </c>
      <c r="C49" s="118" t="s">
        <v>75</v>
      </c>
      <c r="D49" s="119" t="s">
        <v>194</v>
      </c>
      <c r="E49" s="114" t="s">
        <v>73</v>
      </c>
      <c r="F49" s="115">
        <v>11.42</v>
      </c>
      <c r="G49" s="116"/>
      <c r="H49" s="117"/>
      <c r="I49" s="115">
        <f t="shared" si="46"/>
        <v>0</v>
      </c>
      <c r="J49" s="116"/>
      <c r="K49" s="115"/>
      <c r="L49" s="116">
        <f t="shared" si="47"/>
        <v>0</v>
      </c>
      <c r="M49" s="115">
        <f t="shared" si="48"/>
        <v>0</v>
      </c>
      <c r="N49" s="115">
        <f t="shared" si="49"/>
        <v>0</v>
      </c>
      <c r="O49" s="115">
        <f t="shared" si="50"/>
        <v>0</v>
      </c>
      <c r="P49" s="115">
        <f t="shared" si="51"/>
        <v>0</v>
      </c>
      <c r="Q49" s="115">
        <f t="shared" ref="Q49" si="53">SUM(N49:P49)</f>
        <v>0</v>
      </c>
      <c r="R49" s="120"/>
    </row>
    <row r="50" spans="2:18" s="111" customFormat="1" ht="30">
      <c r="B50" s="112">
        <v>9</v>
      </c>
      <c r="C50" s="118" t="s">
        <v>75</v>
      </c>
      <c r="D50" s="119" t="s">
        <v>195</v>
      </c>
      <c r="E50" s="114" t="s">
        <v>73</v>
      </c>
      <c r="F50" s="115">
        <v>11.42</v>
      </c>
      <c r="G50" s="116"/>
      <c r="H50" s="117"/>
      <c r="I50" s="115">
        <f t="shared" si="14"/>
        <v>0</v>
      </c>
      <c r="J50" s="116"/>
      <c r="K50" s="115"/>
      <c r="L50" s="116">
        <f t="shared" si="15"/>
        <v>0</v>
      </c>
      <c r="M50" s="115">
        <f t="shared" si="16"/>
        <v>0</v>
      </c>
      <c r="N50" s="115">
        <f t="shared" si="20"/>
        <v>0</v>
      </c>
      <c r="O50" s="115">
        <f t="shared" si="17"/>
        <v>0</v>
      </c>
      <c r="P50" s="115">
        <f t="shared" si="18"/>
        <v>0</v>
      </c>
      <c r="Q50" s="115">
        <f t="shared" si="19"/>
        <v>0</v>
      </c>
      <c r="R50" s="120"/>
    </row>
    <row r="51" spans="2:18" s="111" customFormat="1" ht="30">
      <c r="B51" s="112">
        <v>10</v>
      </c>
      <c r="C51" s="118" t="s">
        <v>75</v>
      </c>
      <c r="D51" s="119" t="s">
        <v>196</v>
      </c>
      <c r="E51" s="114" t="s">
        <v>73</v>
      </c>
      <c r="F51" s="115">
        <v>11.42</v>
      </c>
      <c r="G51" s="116"/>
      <c r="H51" s="117"/>
      <c r="I51" s="115">
        <f t="shared" si="14"/>
        <v>0</v>
      </c>
      <c r="J51" s="116"/>
      <c r="K51" s="115"/>
      <c r="L51" s="116">
        <f t="shared" si="15"/>
        <v>0</v>
      </c>
      <c r="M51" s="115">
        <f t="shared" si="16"/>
        <v>0</v>
      </c>
      <c r="N51" s="115">
        <f t="shared" si="20"/>
        <v>0</v>
      </c>
      <c r="O51" s="115">
        <f t="shared" si="17"/>
        <v>0</v>
      </c>
      <c r="P51" s="115">
        <f t="shared" si="18"/>
        <v>0</v>
      </c>
      <c r="Q51" s="115">
        <f t="shared" si="19"/>
        <v>0</v>
      </c>
      <c r="R51" s="120"/>
    </row>
    <row r="52" spans="2:18" s="111" customFormat="1" ht="30">
      <c r="B52" s="112">
        <v>11</v>
      </c>
      <c r="C52" s="118" t="s">
        <v>75</v>
      </c>
      <c r="D52" s="119" t="s">
        <v>197</v>
      </c>
      <c r="E52" s="114" t="s">
        <v>73</v>
      </c>
      <c r="F52" s="115">
        <v>11.42</v>
      </c>
      <c r="G52" s="116"/>
      <c r="H52" s="117"/>
      <c r="I52" s="115">
        <f t="shared" si="14"/>
        <v>0</v>
      </c>
      <c r="J52" s="116"/>
      <c r="K52" s="115"/>
      <c r="L52" s="116">
        <f t="shared" si="15"/>
        <v>0</v>
      </c>
      <c r="M52" s="115">
        <f t="shared" si="16"/>
        <v>0</v>
      </c>
      <c r="N52" s="115">
        <f t="shared" si="20"/>
        <v>0</v>
      </c>
      <c r="O52" s="115">
        <f t="shared" si="17"/>
        <v>0</v>
      </c>
      <c r="P52" s="115">
        <f t="shared" si="18"/>
        <v>0</v>
      </c>
      <c r="Q52" s="115">
        <f t="shared" si="19"/>
        <v>0</v>
      </c>
      <c r="R52" s="120"/>
    </row>
    <row r="53" spans="2:18" s="111" customFormat="1" ht="30">
      <c r="B53" s="112">
        <v>12</v>
      </c>
      <c r="C53" s="118" t="s">
        <v>75</v>
      </c>
      <c r="D53" s="119" t="s">
        <v>198</v>
      </c>
      <c r="E53" s="114" t="s">
        <v>73</v>
      </c>
      <c r="F53" s="115">
        <v>11.42</v>
      </c>
      <c r="G53" s="116"/>
      <c r="H53" s="117"/>
      <c r="I53" s="115">
        <f t="shared" ref="I53:I54" si="54">ROUND(G53*H53,2)</f>
        <v>0</v>
      </c>
      <c r="J53" s="116"/>
      <c r="K53" s="115"/>
      <c r="L53" s="116">
        <f t="shared" ref="L53:L54" si="55">SUM(I53:K53)</f>
        <v>0</v>
      </c>
      <c r="M53" s="115">
        <f t="shared" ref="M53:M54" si="56">ROUND(F53*G53,2)</f>
        <v>0</v>
      </c>
      <c r="N53" s="115">
        <f t="shared" ref="N53:N54" si="57">ROUND(F53*I53,2)</f>
        <v>0</v>
      </c>
      <c r="O53" s="115">
        <f t="shared" ref="O53:O54" si="58">ROUND(F53*J53,2)</f>
        <v>0</v>
      </c>
      <c r="P53" s="115">
        <f t="shared" ref="P53:P54" si="59">ROUND(F53*K53,2)</f>
        <v>0</v>
      </c>
      <c r="Q53" s="115">
        <f t="shared" ref="Q53:Q54" si="60">SUM(N53:P53)</f>
        <v>0</v>
      </c>
      <c r="R53" s="120"/>
    </row>
    <row r="54" spans="2:18" s="111" customFormat="1" ht="30">
      <c r="B54" s="112">
        <v>13</v>
      </c>
      <c r="C54" s="118" t="s">
        <v>75</v>
      </c>
      <c r="D54" s="119" t="s">
        <v>199</v>
      </c>
      <c r="E54" s="114" t="s">
        <v>73</v>
      </c>
      <c r="F54" s="115">
        <v>11.42</v>
      </c>
      <c r="G54" s="116"/>
      <c r="H54" s="117"/>
      <c r="I54" s="115">
        <f t="shared" si="54"/>
        <v>0</v>
      </c>
      <c r="J54" s="116"/>
      <c r="K54" s="115"/>
      <c r="L54" s="116">
        <f t="shared" si="55"/>
        <v>0</v>
      </c>
      <c r="M54" s="115">
        <f t="shared" si="56"/>
        <v>0</v>
      </c>
      <c r="N54" s="115">
        <f t="shared" si="57"/>
        <v>0</v>
      </c>
      <c r="O54" s="115">
        <f t="shared" si="58"/>
        <v>0</v>
      </c>
      <c r="P54" s="115">
        <f t="shared" si="59"/>
        <v>0</v>
      </c>
      <c r="Q54" s="115">
        <f t="shared" si="60"/>
        <v>0</v>
      </c>
      <c r="R54" s="120"/>
    </row>
    <row r="55" spans="2:18" s="111" customFormat="1" ht="30">
      <c r="B55" s="112">
        <v>14</v>
      </c>
      <c r="C55" s="118" t="s">
        <v>75</v>
      </c>
      <c r="D55" s="119" t="s">
        <v>200</v>
      </c>
      <c r="E55" s="114" t="s">
        <v>73</v>
      </c>
      <c r="F55" s="115">
        <v>11.42</v>
      </c>
      <c r="G55" s="116"/>
      <c r="H55" s="117"/>
      <c r="I55" s="115">
        <f t="shared" ref="I55:I71" si="61">ROUND(G55*H55,2)</f>
        <v>0</v>
      </c>
      <c r="J55" s="116"/>
      <c r="K55" s="115"/>
      <c r="L55" s="116">
        <f t="shared" ref="L55:L71" si="62">SUM(I55:K55)</f>
        <v>0</v>
      </c>
      <c r="M55" s="115">
        <f t="shared" ref="M55:M71" si="63">ROUND(F55*G55,2)</f>
        <v>0</v>
      </c>
      <c r="N55" s="115">
        <f t="shared" ref="N55:N71" si="64">ROUND(F55*I55,2)</f>
        <v>0</v>
      </c>
      <c r="O55" s="115">
        <f t="shared" ref="O55:O71" si="65">ROUND(F55*J55,2)</f>
        <v>0</v>
      </c>
      <c r="P55" s="115">
        <f t="shared" ref="P55:P71" si="66">ROUND(F55*K55,2)</f>
        <v>0</v>
      </c>
      <c r="Q55" s="115">
        <f t="shared" ref="Q55:Q71" si="67">SUM(N55:P55)</f>
        <v>0</v>
      </c>
      <c r="R55" s="120"/>
    </row>
    <row r="56" spans="2:18" s="111" customFormat="1" ht="30">
      <c r="B56" s="112">
        <v>15</v>
      </c>
      <c r="C56" s="118" t="s">
        <v>75</v>
      </c>
      <c r="D56" s="119" t="s">
        <v>201</v>
      </c>
      <c r="E56" s="114" t="s">
        <v>78</v>
      </c>
      <c r="F56" s="115">
        <v>4</v>
      </c>
      <c r="G56" s="116"/>
      <c r="H56" s="117"/>
      <c r="I56" s="115">
        <f t="shared" si="61"/>
        <v>0</v>
      </c>
      <c r="J56" s="116"/>
      <c r="K56" s="115"/>
      <c r="L56" s="116">
        <f t="shared" si="62"/>
        <v>0</v>
      </c>
      <c r="M56" s="115">
        <f t="shared" si="63"/>
        <v>0</v>
      </c>
      <c r="N56" s="115">
        <f t="shared" si="64"/>
        <v>0</v>
      </c>
      <c r="O56" s="115">
        <f t="shared" si="65"/>
        <v>0</v>
      </c>
      <c r="P56" s="115">
        <f t="shared" si="66"/>
        <v>0</v>
      </c>
      <c r="Q56" s="115">
        <f t="shared" si="67"/>
        <v>0</v>
      </c>
      <c r="R56" s="120"/>
    </row>
    <row r="57" spans="2:18" s="111" customFormat="1" ht="15">
      <c r="B57" s="112">
        <v>16</v>
      </c>
      <c r="C57" s="118" t="s">
        <v>75</v>
      </c>
      <c r="D57" s="119" t="s">
        <v>202</v>
      </c>
      <c r="E57" s="114" t="s">
        <v>78</v>
      </c>
      <c r="F57" s="115">
        <v>4</v>
      </c>
      <c r="G57" s="116"/>
      <c r="H57" s="117"/>
      <c r="I57" s="115">
        <f t="shared" si="61"/>
        <v>0</v>
      </c>
      <c r="J57" s="116"/>
      <c r="K57" s="115"/>
      <c r="L57" s="116">
        <f t="shared" si="62"/>
        <v>0</v>
      </c>
      <c r="M57" s="115">
        <f t="shared" si="63"/>
        <v>0</v>
      </c>
      <c r="N57" s="115">
        <f t="shared" si="64"/>
        <v>0</v>
      </c>
      <c r="O57" s="115">
        <f t="shared" si="65"/>
        <v>0</v>
      </c>
      <c r="P57" s="115">
        <f t="shared" si="66"/>
        <v>0</v>
      </c>
      <c r="Q57" s="115">
        <f t="shared" si="67"/>
        <v>0</v>
      </c>
      <c r="R57" s="120"/>
    </row>
    <row r="58" spans="2:18" s="111" customFormat="1" ht="30">
      <c r="B58" s="112">
        <v>17</v>
      </c>
      <c r="C58" s="118" t="s">
        <v>75</v>
      </c>
      <c r="D58" s="119" t="s">
        <v>203</v>
      </c>
      <c r="E58" s="114" t="s">
        <v>78</v>
      </c>
      <c r="F58" s="115">
        <v>4</v>
      </c>
      <c r="G58" s="116"/>
      <c r="H58" s="117"/>
      <c r="I58" s="115">
        <f t="shared" si="61"/>
        <v>0</v>
      </c>
      <c r="J58" s="116"/>
      <c r="K58" s="115"/>
      <c r="L58" s="116">
        <f t="shared" si="62"/>
        <v>0</v>
      </c>
      <c r="M58" s="115">
        <f t="shared" si="63"/>
        <v>0</v>
      </c>
      <c r="N58" s="115">
        <f t="shared" si="64"/>
        <v>0</v>
      </c>
      <c r="O58" s="115">
        <f t="shared" si="65"/>
        <v>0</v>
      </c>
      <c r="P58" s="115">
        <f t="shared" si="66"/>
        <v>0</v>
      </c>
      <c r="Q58" s="115">
        <f t="shared" si="67"/>
        <v>0</v>
      </c>
      <c r="R58" s="120"/>
    </row>
    <row r="59" spans="2:18" s="111" customFormat="1" ht="15">
      <c r="B59" s="112">
        <v>18</v>
      </c>
      <c r="C59" s="118" t="s">
        <v>75</v>
      </c>
      <c r="D59" s="119" t="s">
        <v>204</v>
      </c>
      <c r="E59" s="114" t="s">
        <v>78</v>
      </c>
      <c r="F59" s="115">
        <v>4</v>
      </c>
      <c r="G59" s="116"/>
      <c r="H59" s="117"/>
      <c r="I59" s="115">
        <f t="shared" si="61"/>
        <v>0</v>
      </c>
      <c r="J59" s="116"/>
      <c r="K59" s="115"/>
      <c r="L59" s="116">
        <f t="shared" si="62"/>
        <v>0</v>
      </c>
      <c r="M59" s="115">
        <f t="shared" si="63"/>
        <v>0</v>
      </c>
      <c r="N59" s="115">
        <f t="shared" si="64"/>
        <v>0</v>
      </c>
      <c r="O59" s="115">
        <f t="shared" si="65"/>
        <v>0</v>
      </c>
      <c r="P59" s="115">
        <f t="shared" si="66"/>
        <v>0</v>
      </c>
      <c r="Q59" s="115">
        <f t="shared" si="67"/>
        <v>0</v>
      </c>
      <c r="R59" s="120"/>
    </row>
    <row r="60" spans="2:18" s="111" customFormat="1" ht="30">
      <c r="B60" s="112">
        <v>19</v>
      </c>
      <c r="C60" s="118" t="s">
        <v>75</v>
      </c>
      <c r="D60" s="119" t="s">
        <v>207</v>
      </c>
      <c r="E60" s="114" t="s">
        <v>78</v>
      </c>
      <c r="F60" s="115">
        <v>4</v>
      </c>
      <c r="G60" s="116"/>
      <c r="H60" s="117"/>
      <c r="I60" s="115">
        <f t="shared" si="61"/>
        <v>0</v>
      </c>
      <c r="J60" s="116"/>
      <c r="K60" s="115"/>
      <c r="L60" s="116">
        <f t="shared" si="62"/>
        <v>0</v>
      </c>
      <c r="M60" s="115">
        <f t="shared" si="63"/>
        <v>0</v>
      </c>
      <c r="N60" s="115">
        <f t="shared" si="64"/>
        <v>0</v>
      </c>
      <c r="O60" s="115">
        <f t="shared" si="65"/>
        <v>0</v>
      </c>
      <c r="P60" s="115">
        <f t="shared" si="66"/>
        <v>0</v>
      </c>
      <c r="Q60" s="115">
        <f t="shared" si="67"/>
        <v>0</v>
      </c>
      <c r="R60" s="120"/>
    </row>
    <row r="61" spans="2:18" s="111" customFormat="1" ht="30">
      <c r="B61" s="112">
        <v>20</v>
      </c>
      <c r="C61" s="118" t="s">
        <v>75</v>
      </c>
      <c r="D61" s="119" t="s">
        <v>208</v>
      </c>
      <c r="E61" s="114" t="s">
        <v>78</v>
      </c>
      <c r="F61" s="115">
        <v>4</v>
      </c>
      <c r="G61" s="116"/>
      <c r="H61" s="117"/>
      <c r="I61" s="115">
        <f t="shared" si="61"/>
        <v>0</v>
      </c>
      <c r="J61" s="116"/>
      <c r="K61" s="115"/>
      <c r="L61" s="116">
        <f t="shared" si="62"/>
        <v>0</v>
      </c>
      <c r="M61" s="115">
        <f t="shared" si="63"/>
        <v>0</v>
      </c>
      <c r="N61" s="115">
        <f t="shared" si="64"/>
        <v>0</v>
      </c>
      <c r="O61" s="115">
        <f t="shared" si="65"/>
        <v>0</v>
      </c>
      <c r="P61" s="115">
        <f t="shared" si="66"/>
        <v>0</v>
      </c>
      <c r="Q61" s="115">
        <f t="shared" si="67"/>
        <v>0</v>
      </c>
      <c r="R61" s="120"/>
    </row>
    <row r="62" spans="2:18" s="111" customFormat="1" ht="30">
      <c r="B62" s="112">
        <v>21</v>
      </c>
      <c r="C62" s="118" t="s">
        <v>75</v>
      </c>
      <c r="D62" s="119" t="s">
        <v>209</v>
      </c>
      <c r="E62" s="114" t="s">
        <v>78</v>
      </c>
      <c r="F62" s="115">
        <v>4</v>
      </c>
      <c r="G62" s="116"/>
      <c r="H62" s="117"/>
      <c r="I62" s="115">
        <f t="shared" si="61"/>
        <v>0</v>
      </c>
      <c r="J62" s="116"/>
      <c r="K62" s="115"/>
      <c r="L62" s="116">
        <f t="shared" si="62"/>
        <v>0</v>
      </c>
      <c r="M62" s="115">
        <f t="shared" si="63"/>
        <v>0</v>
      </c>
      <c r="N62" s="115">
        <f t="shared" si="64"/>
        <v>0</v>
      </c>
      <c r="O62" s="115">
        <f t="shared" si="65"/>
        <v>0</v>
      </c>
      <c r="P62" s="115">
        <f t="shared" si="66"/>
        <v>0</v>
      </c>
      <c r="Q62" s="115">
        <f t="shared" si="67"/>
        <v>0</v>
      </c>
      <c r="R62" s="120"/>
    </row>
    <row r="63" spans="2:18" s="111" customFormat="1" ht="15">
      <c r="B63" s="112">
        <v>22</v>
      </c>
      <c r="C63" s="118" t="s">
        <v>75</v>
      </c>
      <c r="D63" s="119" t="s">
        <v>213</v>
      </c>
      <c r="E63" s="114" t="s">
        <v>78</v>
      </c>
      <c r="F63" s="197">
        <v>25.5</v>
      </c>
      <c r="G63" s="116"/>
      <c r="H63" s="117"/>
      <c r="I63" s="115">
        <f t="shared" si="61"/>
        <v>0</v>
      </c>
      <c r="J63" s="116"/>
      <c r="K63" s="115"/>
      <c r="L63" s="116">
        <f t="shared" si="62"/>
        <v>0</v>
      </c>
      <c r="M63" s="115">
        <f t="shared" si="63"/>
        <v>0</v>
      </c>
      <c r="N63" s="115">
        <f t="shared" si="64"/>
        <v>0</v>
      </c>
      <c r="O63" s="115">
        <f t="shared" si="65"/>
        <v>0</v>
      </c>
      <c r="P63" s="115">
        <f t="shared" si="66"/>
        <v>0</v>
      </c>
      <c r="Q63" s="115">
        <f t="shared" si="67"/>
        <v>0</v>
      </c>
      <c r="R63" s="120"/>
    </row>
    <row r="64" spans="2:18" s="111" customFormat="1" ht="15">
      <c r="B64" s="112">
        <v>23</v>
      </c>
      <c r="C64" s="118" t="s">
        <v>75</v>
      </c>
      <c r="D64" s="119" t="s">
        <v>205</v>
      </c>
      <c r="E64" s="114" t="s">
        <v>78</v>
      </c>
      <c r="F64" s="197">
        <v>25.5</v>
      </c>
      <c r="G64" s="116"/>
      <c r="H64" s="117"/>
      <c r="I64" s="115">
        <f t="shared" ref="I64:I65" si="68">ROUND(G64*H64,2)</f>
        <v>0</v>
      </c>
      <c r="J64" s="116"/>
      <c r="K64" s="115"/>
      <c r="L64" s="116">
        <f t="shared" ref="L64:L65" si="69">SUM(I64:K64)</f>
        <v>0</v>
      </c>
      <c r="M64" s="115">
        <f t="shared" ref="M64:M65" si="70">ROUND(F64*G64,2)</f>
        <v>0</v>
      </c>
      <c r="N64" s="115">
        <f t="shared" ref="N64:N65" si="71">ROUND(F64*I64,2)</f>
        <v>0</v>
      </c>
      <c r="O64" s="115">
        <f t="shared" ref="O64:O65" si="72">ROUND(F64*J64,2)</f>
        <v>0</v>
      </c>
      <c r="P64" s="115">
        <f t="shared" ref="P64:P65" si="73">ROUND(F64*K64,2)</f>
        <v>0</v>
      </c>
      <c r="Q64" s="115">
        <f t="shared" ref="Q64:Q65" si="74">SUM(N64:P64)</f>
        <v>0</v>
      </c>
      <c r="R64" s="120"/>
    </row>
    <row r="65" spans="2:18" s="111" customFormat="1" ht="30">
      <c r="B65" s="112">
        <v>24</v>
      </c>
      <c r="C65" s="118" t="s">
        <v>75</v>
      </c>
      <c r="D65" s="119" t="s">
        <v>206</v>
      </c>
      <c r="E65" s="114" t="s">
        <v>78</v>
      </c>
      <c r="F65" s="197">
        <v>25.5</v>
      </c>
      <c r="G65" s="116"/>
      <c r="H65" s="117"/>
      <c r="I65" s="115">
        <f t="shared" si="68"/>
        <v>0</v>
      </c>
      <c r="J65" s="116"/>
      <c r="K65" s="115"/>
      <c r="L65" s="116">
        <f t="shared" si="69"/>
        <v>0</v>
      </c>
      <c r="M65" s="115">
        <f t="shared" si="70"/>
        <v>0</v>
      </c>
      <c r="N65" s="115">
        <f t="shared" si="71"/>
        <v>0</v>
      </c>
      <c r="O65" s="115">
        <f t="shared" si="72"/>
        <v>0</v>
      </c>
      <c r="P65" s="115">
        <f t="shared" si="73"/>
        <v>0</v>
      </c>
      <c r="Q65" s="115">
        <f t="shared" si="74"/>
        <v>0</v>
      </c>
      <c r="R65" s="120"/>
    </row>
    <row r="66" spans="2:18" s="167" customFormat="1" ht="15">
      <c r="B66" s="162"/>
      <c r="C66" s="163"/>
      <c r="D66" s="168" t="s">
        <v>210</v>
      </c>
      <c r="E66" s="164"/>
      <c r="F66" s="165"/>
      <c r="G66" s="166"/>
      <c r="H66" s="117"/>
      <c r="I66" s="165"/>
      <c r="J66" s="166"/>
      <c r="K66" s="165"/>
      <c r="L66" s="166"/>
      <c r="M66" s="165"/>
      <c r="N66" s="165"/>
      <c r="O66" s="165"/>
      <c r="P66" s="165"/>
      <c r="Q66" s="165"/>
      <c r="R66" s="120"/>
    </row>
    <row r="67" spans="2:18" s="111" customFormat="1" ht="45">
      <c r="B67" s="112">
        <v>1</v>
      </c>
      <c r="C67" s="118" t="s">
        <v>75</v>
      </c>
      <c r="D67" s="119" t="s">
        <v>182</v>
      </c>
      <c r="E67" s="114" t="s">
        <v>78</v>
      </c>
      <c r="F67" s="115">
        <v>20.7</v>
      </c>
      <c r="G67" s="116"/>
      <c r="H67" s="117"/>
      <c r="I67" s="115">
        <f t="shared" si="61"/>
        <v>0</v>
      </c>
      <c r="J67" s="116"/>
      <c r="K67" s="115"/>
      <c r="L67" s="116">
        <f t="shared" si="62"/>
        <v>0</v>
      </c>
      <c r="M67" s="115">
        <f t="shared" si="63"/>
        <v>0</v>
      </c>
      <c r="N67" s="115">
        <f t="shared" si="64"/>
        <v>0</v>
      </c>
      <c r="O67" s="115">
        <f t="shared" si="65"/>
        <v>0</v>
      </c>
      <c r="P67" s="115">
        <f t="shared" si="66"/>
        <v>0</v>
      </c>
      <c r="Q67" s="115">
        <f t="shared" si="67"/>
        <v>0</v>
      </c>
      <c r="R67" s="120"/>
    </row>
    <row r="68" spans="2:18" s="111" customFormat="1" ht="45">
      <c r="B68" s="112">
        <v>2</v>
      </c>
      <c r="C68" s="118" t="s">
        <v>75</v>
      </c>
      <c r="D68" s="119" t="s">
        <v>181</v>
      </c>
      <c r="E68" s="114" t="s">
        <v>78</v>
      </c>
      <c r="F68" s="115">
        <v>20.7</v>
      </c>
      <c r="G68" s="116"/>
      <c r="H68" s="117"/>
      <c r="I68" s="115">
        <f t="shared" ref="I68" si="75">ROUND(G68*H68,2)</f>
        <v>0</v>
      </c>
      <c r="J68" s="116"/>
      <c r="K68" s="115"/>
      <c r="L68" s="116">
        <f t="shared" ref="L68" si="76">SUM(I68:K68)</f>
        <v>0</v>
      </c>
      <c r="M68" s="115">
        <f t="shared" ref="M68" si="77">ROUND(F68*G68,2)</f>
        <v>0</v>
      </c>
      <c r="N68" s="115">
        <f t="shared" ref="N68" si="78">ROUND(F68*I68,2)</f>
        <v>0</v>
      </c>
      <c r="O68" s="115">
        <f t="shared" ref="O68" si="79">ROUND(F68*J68,2)</f>
        <v>0</v>
      </c>
      <c r="P68" s="115">
        <f t="shared" ref="P68" si="80">ROUND(F68*K68,2)</f>
        <v>0</v>
      </c>
      <c r="Q68" s="115">
        <f t="shared" ref="Q68" si="81">SUM(N68:P68)</f>
        <v>0</v>
      </c>
      <c r="R68" s="120"/>
    </row>
    <row r="69" spans="2:18" s="111" customFormat="1" ht="45">
      <c r="B69" s="112">
        <v>3</v>
      </c>
      <c r="C69" s="118" t="s">
        <v>75</v>
      </c>
      <c r="D69" s="119" t="s">
        <v>180</v>
      </c>
      <c r="E69" s="114" t="s">
        <v>78</v>
      </c>
      <c r="F69" s="115">
        <v>20.7</v>
      </c>
      <c r="G69" s="116"/>
      <c r="H69" s="117"/>
      <c r="I69" s="115">
        <f t="shared" ref="I69" si="82">ROUND(G69*H69,2)</f>
        <v>0</v>
      </c>
      <c r="J69" s="116"/>
      <c r="K69" s="115"/>
      <c r="L69" s="116">
        <f t="shared" ref="L69" si="83">SUM(I69:K69)</f>
        <v>0</v>
      </c>
      <c r="M69" s="115">
        <f t="shared" ref="M69" si="84">ROUND(F69*G69,2)</f>
        <v>0</v>
      </c>
      <c r="N69" s="115">
        <f t="shared" ref="N69" si="85">ROUND(F69*I69,2)</f>
        <v>0</v>
      </c>
      <c r="O69" s="115">
        <f t="shared" ref="O69" si="86">ROUND(F69*J69,2)</f>
        <v>0</v>
      </c>
      <c r="P69" s="115">
        <f t="shared" ref="P69" si="87">ROUND(F69*K69,2)</f>
        <v>0</v>
      </c>
      <c r="Q69" s="115">
        <f t="shared" ref="Q69" si="88">SUM(N69:P69)</f>
        <v>0</v>
      </c>
      <c r="R69" s="120"/>
    </row>
    <row r="70" spans="2:18" s="111" customFormat="1" ht="30">
      <c r="B70" s="112">
        <v>4</v>
      </c>
      <c r="C70" s="118" t="s">
        <v>75</v>
      </c>
      <c r="D70" s="119" t="s">
        <v>183</v>
      </c>
      <c r="E70" s="114" t="s">
        <v>78</v>
      </c>
      <c r="F70" s="115">
        <v>7</v>
      </c>
      <c r="G70" s="116"/>
      <c r="H70" s="117"/>
      <c r="I70" s="115">
        <f t="shared" si="61"/>
        <v>0</v>
      </c>
      <c r="J70" s="116"/>
      <c r="K70" s="115"/>
      <c r="L70" s="116">
        <f t="shared" si="62"/>
        <v>0</v>
      </c>
      <c r="M70" s="115">
        <f t="shared" si="63"/>
        <v>0</v>
      </c>
      <c r="N70" s="115">
        <f t="shared" si="64"/>
        <v>0</v>
      </c>
      <c r="O70" s="115">
        <f t="shared" si="65"/>
        <v>0</v>
      </c>
      <c r="P70" s="115">
        <f t="shared" si="66"/>
        <v>0</v>
      </c>
      <c r="Q70" s="115">
        <f t="shared" si="67"/>
        <v>0</v>
      </c>
      <c r="R70" s="120"/>
    </row>
    <row r="71" spans="2:18" s="111" customFormat="1" ht="45">
      <c r="B71" s="112">
        <v>5</v>
      </c>
      <c r="C71" s="118" t="s">
        <v>75</v>
      </c>
      <c r="D71" s="119" t="s">
        <v>184</v>
      </c>
      <c r="E71" s="114" t="s">
        <v>78</v>
      </c>
      <c r="F71" s="115">
        <v>7</v>
      </c>
      <c r="G71" s="116"/>
      <c r="H71" s="117"/>
      <c r="I71" s="115">
        <f t="shared" si="61"/>
        <v>0</v>
      </c>
      <c r="J71" s="116"/>
      <c r="K71" s="115"/>
      <c r="L71" s="116">
        <f t="shared" si="62"/>
        <v>0</v>
      </c>
      <c r="M71" s="115">
        <f t="shared" si="63"/>
        <v>0</v>
      </c>
      <c r="N71" s="115">
        <f t="shared" si="64"/>
        <v>0</v>
      </c>
      <c r="O71" s="115">
        <f t="shared" si="65"/>
        <v>0</v>
      </c>
      <c r="P71" s="115">
        <f t="shared" si="66"/>
        <v>0</v>
      </c>
      <c r="Q71" s="115">
        <f t="shared" si="67"/>
        <v>0</v>
      </c>
      <c r="R71" s="120"/>
    </row>
    <row r="72" spans="2:18" s="111" customFormat="1" ht="15">
      <c r="B72" s="112">
        <v>6</v>
      </c>
      <c r="C72" s="118" t="s">
        <v>75</v>
      </c>
      <c r="D72" s="119" t="s">
        <v>159</v>
      </c>
      <c r="E72" s="114" t="s">
        <v>85</v>
      </c>
      <c r="F72" s="115">
        <v>1</v>
      </c>
      <c r="G72" s="116"/>
      <c r="H72" s="117"/>
      <c r="I72" s="115">
        <f>ROUND(G72*H72,2)</f>
        <v>0</v>
      </c>
      <c r="J72" s="116"/>
      <c r="K72" s="115"/>
      <c r="L72" s="116">
        <f>SUM(I72:K72)</f>
        <v>0</v>
      </c>
      <c r="M72" s="115">
        <f>ROUND(F72*G72,2)</f>
        <v>0</v>
      </c>
      <c r="N72" s="115">
        <f>ROUND(F72*I72,2)</f>
        <v>0</v>
      </c>
      <c r="O72" s="115">
        <f>ROUND(F72*J72,2)</f>
        <v>0</v>
      </c>
      <c r="P72" s="115">
        <f>ROUND(F72*K72,2)</f>
        <v>0</v>
      </c>
      <c r="Q72" s="115">
        <f>SUM(N72:P72)</f>
        <v>0</v>
      </c>
      <c r="R72" s="120"/>
    </row>
    <row r="73" spans="2:18" s="111" customFormat="1" ht="15">
      <c r="B73" s="112">
        <v>7</v>
      </c>
      <c r="C73" s="118" t="s">
        <v>75</v>
      </c>
      <c r="D73" s="119" t="s">
        <v>211</v>
      </c>
      <c r="E73" s="114" t="s">
        <v>78</v>
      </c>
      <c r="F73" s="115">
        <v>12</v>
      </c>
      <c r="G73" s="116"/>
      <c r="H73" s="117"/>
      <c r="I73" s="115">
        <f t="shared" ref="I73:I74" si="89">ROUND(G73*H73,2)</f>
        <v>0</v>
      </c>
      <c r="J73" s="116"/>
      <c r="K73" s="115"/>
      <c r="L73" s="116">
        <f t="shared" ref="L73:L74" si="90">SUM(I73:K73)</f>
        <v>0</v>
      </c>
      <c r="M73" s="115">
        <f t="shared" ref="M73:M74" si="91">ROUND(F73*G73,2)</f>
        <v>0</v>
      </c>
      <c r="N73" s="115">
        <f t="shared" ref="N73:N74" si="92">ROUND(F73*I73,2)</f>
        <v>0</v>
      </c>
      <c r="O73" s="115">
        <f t="shared" ref="O73:O74" si="93">ROUND(F73*J73,2)</f>
        <v>0</v>
      </c>
      <c r="P73" s="115">
        <f t="shared" ref="P73:P74" si="94">ROUND(F73*K73,2)</f>
        <v>0</v>
      </c>
      <c r="Q73" s="115">
        <f t="shared" ref="Q73:Q74" si="95">SUM(N73:P73)</f>
        <v>0</v>
      </c>
      <c r="R73" s="120"/>
    </row>
    <row r="74" spans="2:18" s="111" customFormat="1" ht="30">
      <c r="B74" s="112">
        <v>8</v>
      </c>
      <c r="C74" s="118" t="s">
        <v>75</v>
      </c>
      <c r="D74" s="119" t="s">
        <v>212</v>
      </c>
      <c r="E74" s="114" t="s">
        <v>78</v>
      </c>
      <c r="F74" s="115">
        <v>12</v>
      </c>
      <c r="G74" s="116"/>
      <c r="H74" s="117"/>
      <c r="I74" s="115">
        <f t="shared" si="89"/>
        <v>0</v>
      </c>
      <c r="J74" s="116"/>
      <c r="K74" s="115"/>
      <c r="L74" s="116">
        <f t="shared" si="90"/>
        <v>0</v>
      </c>
      <c r="M74" s="115">
        <f t="shared" si="91"/>
        <v>0</v>
      </c>
      <c r="N74" s="115">
        <f t="shared" si="92"/>
        <v>0</v>
      </c>
      <c r="O74" s="115">
        <f t="shared" si="93"/>
        <v>0</v>
      </c>
      <c r="P74" s="115">
        <f t="shared" si="94"/>
        <v>0</v>
      </c>
      <c r="Q74" s="115">
        <f t="shared" si="95"/>
        <v>0</v>
      </c>
      <c r="R74" s="120"/>
    </row>
    <row r="75" spans="2:18" s="167" customFormat="1" ht="15">
      <c r="B75" s="162"/>
      <c r="C75" s="163"/>
      <c r="D75" s="168" t="s">
        <v>214</v>
      </c>
      <c r="E75" s="164"/>
      <c r="F75" s="165"/>
      <c r="G75" s="166"/>
      <c r="H75" s="117"/>
      <c r="I75" s="165"/>
      <c r="J75" s="166"/>
      <c r="K75" s="165"/>
      <c r="L75" s="166"/>
      <c r="M75" s="165"/>
      <c r="N75" s="165"/>
      <c r="O75" s="165"/>
      <c r="P75" s="165"/>
      <c r="Q75" s="165"/>
      <c r="R75" s="120"/>
    </row>
    <row r="76" spans="2:18" s="111" customFormat="1" ht="30">
      <c r="B76" s="112">
        <v>1</v>
      </c>
      <c r="C76" s="118" t="s">
        <v>75</v>
      </c>
      <c r="D76" s="119" t="s">
        <v>217</v>
      </c>
      <c r="E76" s="114" t="s">
        <v>78</v>
      </c>
      <c r="F76" s="115">
        <v>28</v>
      </c>
      <c r="G76" s="116"/>
      <c r="H76" s="117"/>
      <c r="I76" s="115">
        <f t="shared" ref="I76:I78" si="96">ROUND(G76*H76,2)</f>
        <v>0</v>
      </c>
      <c r="J76" s="116"/>
      <c r="K76" s="115"/>
      <c r="L76" s="116">
        <f t="shared" ref="L76:L78" si="97">SUM(I76:K76)</f>
        <v>0</v>
      </c>
      <c r="M76" s="115">
        <f t="shared" ref="M76:M78" si="98">ROUND(F76*G76,2)</f>
        <v>0</v>
      </c>
      <c r="N76" s="115">
        <f t="shared" ref="N76:N78" si="99">ROUND(F76*I76,2)</f>
        <v>0</v>
      </c>
      <c r="O76" s="115">
        <f t="shared" ref="O76:O78" si="100">ROUND(F76*J76,2)</f>
        <v>0</v>
      </c>
      <c r="P76" s="115">
        <f t="shared" ref="P76:P78" si="101">ROUND(F76*K76,2)</f>
        <v>0</v>
      </c>
      <c r="Q76" s="115">
        <f t="shared" ref="Q76:Q78" si="102">SUM(N76:P76)</f>
        <v>0</v>
      </c>
      <c r="R76" s="120"/>
    </row>
    <row r="77" spans="2:18" s="111" customFormat="1" ht="30">
      <c r="B77" s="112">
        <v>2</v>
      </c>
      <c r="C77" s="118" t="s">
        <v>75</v>
      </c>
      <c r="D77" s="119" t="s">
        <v>215</v>
      </c>
      <c r="E77" s="114" t="s">
        <v>78</v>
      </c>
      <c r="F77" s="115">
        <v>28</v>
      </c>
      <c r="G77" s="116"/>
      <c r="H77" s="117"/>
      <c r="I77" s="115">
        <f t="shared" si="96"/>
        <v>0</v>
      </c>
      <c r="J77" s="116"/>
      <c r="K77" s="115"/>
      <c r="L77" s="116">
        <f t="shared" si="97"/>
        <v>0</v>
      </c>
      <c r="M77" s="115">
        <f t="shared" si="98"/>
        <v>0</v>
      </c>
      <c r="N77" s="115">
        <f t="shared" si="99"/>
        <v>0</v>
      </c>
      <c r="O77" s="115">
        <f t="shared" si="100"/>
        <v>0</v>
      </c>
      <c r="P77" s="115">
        <f t="shared" si="101"/>
        <v>0</v>
      </c>
      <c r="Q77" s="115">
        <f t="shared" si="102"/>
        <v>0</v>
      </c>
      <c r="R77" s="120"/>
    </row>
    <row r="78" spans="2:18" s="111" customFormat="1" ht="15">
      <c r="B78" s="112">
        <v>3</v>
      </c>
      <c r="C78" s="118" t="s">
        <v>75</v>
      </c>
      <c r="D78" s="119" t="s">
        <v>216</v>
      </c>
      <c r="E78" s="114" t="s">
        <v>73</v>
      </c>
      <c r="F78" s="115">
        <v>32</v>
      </c>
      <c r="G78" s="116"/>
      <c r="H78" s="117"/>
      <c r="I78" s="115">
        <f t="shared" si="96"/>
        <v>0</v>
      </c>
      <c r="J78" s="116"/>
      <c r="K78" s="115"/>
      <c r="L78" s="116">
        <f t="shared" si="97"/>
        <v>0</v>
      </c>
      <c r="M78" s="115">
        <f t="shared" si="98"/>
        <v>0</v>
      </c>
      <c r="N78" s="115">
        <f t="shared" si="99"/>
        <v>0</v>
      </c>
      <c r="O78" s="115">
        <f t="shared" si="100"/>
        <v>0</v>
      </c>
      <c r="P78" s="115">
        <f t="shared" si="101"/>
        <v>0</v>
      </c>
      <c r="Q78" s="115">
        <f t="shared" si="102"/>
        <v>0</v>
      </c>
      <c r="R78" s="120"/>
    </row>
    <row r="79" spans="2:18" s="111" customFormat="1" ht="15">
      <c r="B79" s="112"/>
      <c r="C79" s="118"/>
      <c r="D79" s="113" t="s">
        <v>219</v>
      </c>
      <c r="E79" s="114"/>
      <c r="F79" s="115"/>
      <c r="G79" s="116"/>
      <c r="H79" s="117"/>
      <c r="I79" s="115"/>
      <c r="J79" s="116"/>
      <c r="K79" s="115"/>
      <c r="L79" s="116"/>
      <c r="M79" s="115"/>
      <c r="N79" s="115"/>
      <c r="O79" s="115"/>
      <c r="P79" s="115"/>
      <c r="Q79" s="115"/>
      <c r="R79" s="120"/>
    </row>
    <row r="80" spans="2:18" s="111" customFormat="1" ht="30">
      <c r="B80" s="112">
        <v>1</v>
      </c>
      <c r="C80" s="118" t="s">
        <v>75</v>
      </c>
      <c r="D80" s="119" t="s">
        <v>220</v>
      </c>
      <c r="E80" s="114" t="s">
        <v>85</v>
      </c>
      <c r="F80" s="115">
        <v>1</v>
      </c>
      <c r="G80" s="116"/>
      <c r="H80" s="117"/>
      <c r="I80" s="115">
        <f t="shared" ref="I80" si="103">ROUND(G80*H80,2)</f>
        <v>0</v>
      </c>
      <c r="J80" s="116"/>
      <c r="K80" s="115"/>
      <c r="L80" s="116">
        <f t="shared" ref="L80" si="104">SUM(I80:K80)</f>
        <v>0</v>
      </c>
      <c r="M80" s="115">
        <f t="shared" ref="M80" si="105">ROUND(F80*G80,2)</f>
        <v>0</v>
      </c>
      <c r="N80" s="115">
        <f t="shared" ref="N80" si="106">ROUND(F80*I80,2)</f>
        <v>0</v>
      </c>
      <c r="O80" s="115">
        <f t="shared" ref="O80" si="107">ROUND(F80*J80,2)</f>
        <v>0</v>
      </c>
      <c r="P80" s="115">
        <f t="shared" ref="P80" si="108">ROUND(F80*K80,2)</f>
        <v>0</v>
      </c>
      <c r="Q80" s="115">
        <f t="shared" ref="Q80" si="109">SUM(N80:P80)</f>
        <v>0</v>
      </c>
      <c r="R80" s="120"/>
    </row>
    <row r="81" spans="2:24" s="111" customFormat="1" ht="15">
      <c r="B81" s="112">
        <v>2</v>
      </c>
      <c r="C81" s="118" t="s">
        <v>75</v>
      </c>
      <c r="D81" s="119" t="s">
        <v>221</v>
      </c>
      <c r="E81" s="114" t="s">
        <v>78</v>
      </c>
      <c r="F81" s="115">
        <v>4</v>
      </c>
      <c r="G81" s="116"/>
      <c r="H81" s="117"/>
      <c r="I81" s="115">
        <f t="shared" ref="I81" si="110">ROUND(G81*H81,2)</f>
        <v>0</v>
      </c>
      <c r="J81" s="116"/>
      <c r="K81" s="115"/>
      <c r="L81" s="116">
        <f t="shared" ref="L81" si="111">SUM(I81:K81)</f>
        <v>0</v>
      </c>
      <c r="M81" s="115">
        <f t="shared" ref="M81" si="112">ROUND(F81*G81,2)</f>
        <v>0</v>
      </c>
      <c r="N81" s="115">
        <f t="shared" ref="N81" si="113">ROUND(F81*I81,2)</f>
        <v>0</v>
      </c>
      <c r="O81" s="115">
        <f t="shared" ref="O81" si="114">ROUND(F81*J81,2)</f>
        <v>0</v>
      </c>
      <c r="P81" s="115">
        <f t="shared" ref="P81" si="115">ROUND(F81*K81,2)</f>
        <v>0</v>
      </c>
      <c r="Q81" s="115">
        <f t="shared" ref="Q81" si="116">SUM(N81:P81)</f>
        <v>0</v>
      </c>
      <c r="R81" s="120"/>
    </row>
    <row r="82" spans="2:24" s="111" customFormat="1" ht="75">
      <c r="B82" s="112">
        <v>3</v>
      </c>
      <c r="C82" s="118" t="s">
        <v>75</v>
      </c>
      <c r="D82" s="119" t="s">
        <v>231</v>
      </c>
      <c r="E82" s="114" t="s">
        <v>73</v>
      </c>
      <c r="F82" s="115">
        <v>17</v>
      </c>
      <c r="G82" s="116"/>
      <c r="H82" s="117"/>
      <c r="I82" s="115">
        <f t="shared" ref="I82" si="117">ROUND(G82*H82,2)</f>
        <v>0</v>
      </c>
      <c r="J82" s="116"/>
      <c r="K82" s="115"/>
      <c r="L82" s="116">
        <f t="shared" ref="L82" si="118">SUM(I82:K82)</f>
        <v>0</v>
      </c>
      <c r="M82" s="115">
        <f t="shared" ref="M82" si="119">ROUND(F82*G82,2)</f>
        <v>0</v>
      </c>
      <c r="N82" s="115">
        <f t="shared" ref="N82" si="120">ROUND(F82*I82,2)</f>
        <v>0</v>
      </c>
      <c r="O82" s="115">
        <f t="shared" ref="O82" si="121">ROUND(F82*J82,2)</f>
        <v>0</v>
      </c>
      <c r="P82" s="115">
        <f t="shared" ref="P82" si="122">ROUND(F82*K82,2)</f>
        <v>0</v>
      </c>
      <c r="Q82" s="115">
        <f t="shared" ref="Q82" si="123">SUM(N82:P82)</f>
        <v>0</v>
      </c>
      <c r="R82" s="120"/>
    </row>
    <row r="83" spans="2:24" s="111" customFormat="1" ht="30">
      <c r="B83" s="112">
        <v>4</v>
      </c>
      <c r="C83" s="118" t="s">
        <v>75</v>
      </c>
      <c r="D83" s="119" t="s">
        <v>222</v>
      </c>
      <c r="E83" s="114" t="s">
        <v>137</v>
      </c>
      <c r="F83" s="115">
        <v>1</v>
      </c>
      <c r="G83" s="116"/>
      <c r="H83" s="117"/>
      <c r="I83" s="115">
        <f t="shared" ref="I83" si="124">ROUND(G83*H83,2)</f>
        <v>0</v>
      </c>
      <c r="J83" s="116"/>
      <c r="K83" s="115"/>
      <c r="L83" s="116">
        <f t="shared" ref="L83" si="125">SUM(I83:K83)</f>
        <v>0</v>
      </c>
      <c r="M83" s="115">
        <f t="shared" ref="M83" si="126">ROUND(F83*G83,2)</f>
        <v>0</v>
      </c>
      <c r="N83" s="115">
        <f t="shared" ref="N83" si="127">ROUND(F83*I83,2)</f>
        <v>0</v>
      </c>
      <c r="O83" s="115">
        <f t="shared" ref="O83" si="128">ROUND(F83*J83,2)</f>
        <v>0</v>
      </c>
      <c r="P83" s="115">
        <f t="shared" ref="P83" si="129">ROUND(F83*K83,2)</f>
        <v>0</v>
      </c>
      <c r="Q83" s="115">
        <f>SUM(N83:P83)</f>
        <v>0</v>
      </c>
      <c r="R83" s="120"/>
    </row>
    <row r="84" spans="2:24" s="167" customFormat="1" ht="15">
      <c r="B84" s="162"/>
      <c r="C84" s="163"/>
      <c r="D84" s="168" t="s">
        <v>103</v>
      </c>
      <c r="E84" s="164"/>
      <c r="F84" s="165"/>
      <c r="G84" s="166"/>
      <c r="H84" s="117"/>
      <c r="I84" s="165"/>
      <c r="J84" s="166"/>
      <c r="K84" s="165"/>
      <c r="L84" s="166"/>
      <c r="M84" s="165"/>
      <c r="N84" s="165"/>
      <c r="O84" s="165"/>
      <c r="P84" s="165"/>
      <c r="Q84" s="165"/>
      <c r="R84" s="120"/>
    </row>
    <row r="85" spans="2:24" s="111" customFormat="1" ht="30">
      <c r="B85" s="112">
        <v>1</v>
      </c>
      <c r="C85" s="118" t="s">
        <v>75</v>
      </c>
      <c r="D85" s="119" t="s">
        <v>160</v>
      </c>
      <c r="E85" s="114" t="s">
        <v>74</v>
      </c>
      <c r="F85" s="115">
        <v>1</v>
      </c>
      <c r="G85" s="116"/>
      <c r="H85" s="117"/>
      <c r="I85" s="115">
        <f t="shared" ref="I85:I86" si="130">ROUND(G85*H85,2)</f>
        <v>0</v>
      </c>
      <c r="J85" s="116"/>
      <c r="K85" s="115"/>
      <c r="L85" s="116">
        <f t="shared" ref="L85:L86" si="131">SUM(I85:K85)</f>
        <v>0</v>
      </c>
      <c r="M85" s="115">
        <f t="shared" ref="M85:M86" si="132">ROUND(F85*G85,2)</f>
        <v>0</v>
      </c>
      <c r="N85" s="115">
        <f t="shared" ref="N85:N86" si="133">ROUND(F85*I85,2)</f>
        <v>0</v>
      </c>
      <c r="O85" s="115">
        <f t="shared" ref="O85:O86" si="134">ROUND(F85*J85,2)</f>
        <v>0</v>
      </c>
      <c r="P85" s="115">
        <f t="shared" ref="P85:P86" si="135">ROUND(F85*K85,2)</f>
        <v>0</v>
      </c>
      <c r="Q85" s="115">
        <f t="shared" ref="Q85:Q86" si="136">SUM(N85:P85)</f>
        <v>0</v>
      </c>
      <c r="R85" s="120"/>
    </row>
    <row r="86" spans="2:24" s="111" customFormat="1" ht="30">
      <c r="B86" s="112">
        <v>2</v>
      </c>
      <c r="C86" s="118" t="s">
        <v>75</v>
      </c>
      <c r="D86" s="119" t="s">
        <v>218</v>
      </c>
      <c r="E86" s="114" t="s">
        <v>78</v>
      </c>
      <c r="F86" s="115">
        <v>20</v>
      </c>
      <c r="G86" s="116"/>
      <c r="H86" s="117"/>
      <c r="I86" s="115">
        <f t="shared" si="130"/>
        <v>0</v>
      </c>
      <c r="J86" s="116"/>
      <c r="K86" s="115"/>
      <c r="L86" s="116">
        <f t="shared" si="131"/>
        <v>0</v>
      </c>
      <c r="M86" s="115">
        <f t="shared" si="132"/>
        <v>0</v>
      </c>
      <c r="N86" s="115">
        <f t="shared" si="133"/>
        <v>0</v>
      </c>
      <c r="O86" s="115">
        <f t="shared" si="134"/>
        <v>0</v>
      </c>
      <c r="P86" s="115">
        <f t="shared" si="135"/>
        <v>0</v>
      </c>
      <c r="Q86" s="115">
        <f t="shared" si="136"/>
        <v>0</v>
      </c>
      <c r="R86" s="120"/>
    </row>
    <row r="87" spans="2:24" s="121" customFormat="1" ht="15">
      <c r="B87" s="122"/>
      <c r="C87" s="139"/>
      <c r="D87" s="123" t="s">
        <v>1</v>
      </c>
      <c r="E87" s="122"/>
      <c r="F87" s="124"/>
      <c r="G87" s="125"/>
      <c r="H87" s="126"/>
      <c r="I87" s="124"/>
      <c r="J87" s="125"/>
      <c r="K87" s="124"/>
      <c r="L87" s="125"/>
      <c r="M87" s="127">
        <f>SUM(M16:M86)</f>
        <v>0</v>
      </c>
      <c r="N87" s="127">
        <f>SUM(N16:N86)</f>
        <v>0</v>
      </c>
      <c r="O87" s="127">
        <f>SUM(O16:O86)</f>
        <v>0</v>
      </c>
      <c r="P87" s="127">
        <f>SUM(P16:P86)</f>
        <v>0</v>
      </c>
      <c r="Q87" s="127">
        <f>SUM(Q16:Q86)</f>
        <v>0</v>
      </c>
    </row>
    <row r="88" spans="2:24" s="121" customFormat="1" ht="15">
      <c r="B88" s="122"/>
      <c r="C88" s="137"/>
      <c r="D88" s="317" t="s">
        <v>233</v>
      </c>
      <c r="E88" s="318"/>
      <c r="F88" s="318"/>
      <c r="G88" s="318"/>
      <c r="H88" s="318"/>
      <c r="I88" s="318"/>
      <c r="J88" s="318"/>
      <c r="K88" s="318"/>
      <c r="L88" s="319"/>
      <c r="M88" s="128"/>
      <c r="N88" s="124"/>
      <c r="O88" s="129">
        <f>ROUND(O87*3%,2)</f>
        <v>0</v>
      </c>
      <c r="P88" s="130"/>
      <c r="Q88" s="124">
        <f>O88</f>
        <v>0</v>
      </c>
    </row>
    <row r="89" spans="2:24" s="121" customFormat="1" ht="15">
      <c r="B89" s="122"/>
      <c r="C89" s="137"/>
      <c r="D89" s="317" t="s">
        <v>1</v>
      </c>
      <c r="E89" s="318"/>
      <c r="F89" s="318"/>
      <c r="G89" s="318"/>
      <c r="H89" s="318"/>
      <c r="I89" s="318"/>
      <c r="J89" s="318"/>
      <c r="K89" s="318"/>
      <c r="L89" s="319"/>
      <c r="M89" s="128"/>
      <c r="N89" s="124">
        <f>N88+N87</f>
        <v>0</v>
      </c>
      <c r="O89" s="124">
        <f>O88+O87</f>
        <v>0</v>
      </c>
      <c r="P89" s="124">
        <f>P88+P87</f>
        <v>0</v>
      </c>
      <c r="Q89" s="124">
        <f>Q88+Q87</f>
        <v>0</v>
      </c>
    </row>
    <row r="90" spans="2:24" s="121" customFormat="1" ht="15">
      <c r="B90" s="122"/>
      <c r="C90" s="137"/>
      <c r="D90" s="317" t="s">
        <v>234</v>
      </c>
      <c r="E90" s="318"/>
      <c r="F90" s="318"/>
      <c r="G90" s="318"/>
      <c r="H90" s="318"/>
      <c r="I90" s="318"/>
      <c r="J90" s="318"/>
      <c r="K90" s="318"/>
      <c r="L90" s="319"/>
      <c r="M90" s="128"/>
      <c r="N90" s="124"/>
      <c r="O90" s="129">
        <f>ROUND(O87*3%,2)</f>
        <v>0</v>
      </c>
      <c r="P90" s="130"/>
      <c r="Q90" s="124">
        <f>O90</f>
        <v>0</v>
      </c>
    </row>
    <row r="91" spans="2:24" s="121" customFormat="1" ht="15">
      <c r="B91" s="131"/>
      <c r="C91" s="138"/>
      <c r="D91" s="349" t="s">
        <v>35</v>
      </c>
      <c r="E91" s="350"/>
      <c r="F91" s="350"/>
      <c r="G91" s="350"/>
      <c r="H91" s="350"/>
      <c r="I91" s="350"/>
      <c r="J91" s="350"/>
      <c r="K91" s="350"/>
      <c r="L91" s="351"/>
      <c r="M91" s="132">
        <f>M87</f>
        <v>0</v>
      </c>
      <c r="N91" s="132">
        <f>N89</f>
        <v>0</v>
      </c>
      <c r="O91" s="132">
        <f>O90+O89</f>
        <v>0</v>
      </c>
      <c r="P91" s="132">
        <f>P89</f>
        <v>0</v>
      </c>
      <c r="Q91" s="132">
        <f>N91+O91+P91</f>
        <v>0</v>
      </c>
      <c r="R91" s="133"/>
      <c r="S91" s="133"/>
      <c r="T91" s="133"/>
      <c r="U91" s="133"/>
      <c r="V91" s="133"/>
      <c r="W91" s="133"/>
    </row>
    <row r="92" spans="2:24" s="121" customFormat="1" ht="15" customHeight="1">
      <c r="B92" s="353" t="s">
        <v>17</v>
      </c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134"/>
      <c r="P92" s="134"/>
      <c r="Q92" s="134">
        <f>SUM(Q91:Q91)</f>
        <v>0</v>
      </c>
      <c r="S92" s="133"/>
      <c r="W92" s="133"/>
    </row>
    <row r="93" spans="2:24" s="121" customFormat="1" ht="15" customHeight="1">
      <c r="B93" s="354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S93" s="133"/>
      <c r="W93" s="133"/>
      <c r="X93" s="135"/>
    </row>
    <row r="94" spans="2:24" s="121" customFormat="1" ht="15" customHeight="1">
      <c r="B94" s="354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S94" s="133"/>
      <c r="X94" s="135"/>
    </row>
    <row r="95" spans="2:24" s="121" customFormat="1" ht="15" customHeight="1">
      <c r="B95" s="354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</row>
    <row r="96" spans="2:24" ht="15">
      <c r="B96" s="251" t="s">
        <v>5</v>
      </c>
      <c r="C96" s="251"/>
      <c r="D96" s="355"/>
      <c r="E96" s="355"/>
      <c r="F96" s="355"/>
      <c r="G96" s="228"/>
      <c r="H96" s="228"/>
      <c r="I96" s="228"/>
      <c r="J96" s="251" t="s">
        <v>6</v>
      </c>
      <c r="K96" s="251"/>
      <c r="L96" s="251"/>
      <c r="M96" s="355"/>
      <c r="N96" s="355"/>
      <c r="O96" s="355"/>
      <c r="P96" s="355"/>
      <c r="Q96" s="355"/>
    </row>
    <row r="97" spans="2:17" ht="15">
      <c r="B97" s="228"/>
      <c r="C97" s="228"/>
      <c r="D97" s="356" t="s">
        <v>30</v>
      </c>
      <c r="E97" s="356"/>
      <c r="F97" s="356"/>
      <c r="G97" s="228"/>
      <c r="H97" s="228"/>
      <c r="I97" s="228"/>
      <c r="J97" s="228"/>
      <c r="K97" s="228"/>
      <c r="L97" s="228"/>
      <c r="M97" s="356" t="s">
        <v>30</v>
      </c>
      <c r="N97" s="356"/>
      <c r="O97" s="356"/>
      <c r="P97" s="356"/>
      <c r="Q97" s="356"/>
    </row>
    <row r="98" spans="2:17" s="183" customFormat="1" ht="15"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</row>
    <row r="99" spans="2:17" s="183" customFormat="1" ht="15">
      <c r="B99" s="105"/>
      <c r="C99" s="105"/>
      <c r="D99" s="105"/>
      <c r="E99" s="184"/>
      <c r="F99" s="184"/>
      <c r="G99" s="184"/>
      <c r="H99" s="184"/>
      <c r="I99" s="184"/>
      <c r="J99" s="251" t="s">
        <v>7</v>
      </c>
      <c r="K99" s="251"/>
      <c r="L99" s="251"/>
      <c r="M99" s="352"/>
      <c r="N99" s="352"/>
      <c r="O99" s="105"/>
      <c r="P99" s="105"/>
      <c r="Q99" s="105"/>
    </row>
    <row r="100" spans="2:17" s="121" customFormat="1">
      <c r="B100" s="105"/>
      <c r="C100" s="105"/>
      <c r="D100" s="105"/>
      <c r="O100" s="105"/>
      <c r="P100" s="105"/>
      <c r="Q100" s="105"/>
    </row>
  </sheetData>
  <mergeCells count="58">
    <mergeCell ref="J99:L99"/>
    <mergeCell ref="M99:N99"/>
    <mergeCell ref="B92:N92"/>
    <mergeCell ref="B93:Q93"/>
    <mergeCell ref="B94:Q94"/>
    <mergeCell ref="B95:Q95"/>
    <mergeCell ref="B96:C96"/>
    <mergeCell ref="D96:F96"/>
    <mergeCell ref="G96:I96"/>
    <mergeCell ref="J96:L96"/>
    <mergeCell ref="M96:Q96"/>
    <mergeCell ref="B97:C97"/>
    <mergeCell ref="D97:F97"/>
    <mergeCell ref="G97:L97"/>
    <mergeCell ref="M97:Q97"/>
    <mergeCell ref="B98:Q98"/>
    <mergeCell ref="D91:L91"/>
    <mergeCell ref="M11:Q11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D88:L88"/>
    <mergeCell ref="D89:L89"/>
    <mergeCell ref="D90:L90"/>
    <mergeCell ref="B9:J9"/>
    <mergeCell ref="K9:L9"/>
    <mergeCell ref="P9:Q9"/>
    <mergeCell ref="B10:Q10"/>
    <mergeCell ref="B11:B14"/>
    <mergeCell ref="C11:C14"/>
    <mergeCell ref="D11:D14"/>
    <mergeCell ref="E11:E14"/>
    <mergeCell ref="F11:F14"/>
    <mergeCell ref="G11:L11"/>
    <mergeCell ref="A6:C6"/>
    <mergeCell ref="D6:Q6"/>
    <mergeCell ref="A7:C7"/>
    <mergeCell ref="D7:Q7"/>
    <mergeCell ref="A8:B8"/>
    <mergeCell ref="E8:F8"/>
    <mergeCell ref="G8:I8"/>
    <mergeCell ref="J8:M8"/>
    <mergeCell ref="N8:O8"/>
    <mergeCell ref="A5:C5"/>
    <mergeCell ref="D5:Q5"/>
    <mergeCell ref="A1:Q1"/>
    <mergeCell ref="A2:Q2"/>
    <mergeCell ref="B3:Q3"/>
    <mergeCell ref="A4:C4"/>
    <mergeCell ref="D4:Q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43"/>
  <sheetViews>
    <sheetView topLeftCell="A7" workbookViewId="0">
      <selection activeCell="C8" sqref="C8"/>
    </sheetView>
  </sheetViews>
  <sheetFormatPr defaultColWidth="9.140625" defaultRowHeight="12.75"/>
  <cols>
    <col min="1" max="1" width="4.140625" style="105" customWidth="1"/>
    <col min="2" max="2" width="8" style="105" customWidth="1"/>
    <col min="3" max="3" width="8.140625" style="105" customWidth="1"/>
    <col min="4" max="4" width="36.85546875" style="105" customWidth="1"/>
    <col min="5" max="5" width="6.28515625" style="105" customWidth="1"/>
    <col min="6" max="6" width="7.28515625" style="105" customWidth="1"/>
    <col min="7" max="7" width="6.7109375" style="105" customWidth="1"/>
    <col min="8" max="8" width="8.28515625" style="105" customWidth="1"/>
    <col min="9" max="9" width="7.28515625" style="105" customWidth="1"/>
    <col min="10" max="10" width="8.28515625" style="105" customWidth="1"/>
    <col min="11" max="11" width="6.7109375" style="105" customWidth="1"/>
    <col min="12" max="12" width="8.140625" style="105" customWidth="1"/>
    <col min="13" max="13" width="9.28515625" style="105" customWidth="1"/>
    <col min="14" max="14" width="9.42578125" style="105" customWidth="1"/>
    <col min="15" max="15" width="9.7109375" style="105" customWidth="1"/>
    <col min="16" max="16" width="9" style="105" customWidth="1"/>
    <col min="17" max="17" width="10.42578125" style="105" customWidth="1"/>
    <col min="18" max="16384" width="9.140625" style="105"/>
  </cols>
  <sheetData>
    <row r="1" spans="1:17" ht="23.25">
      <c r="A1" s="333" t="s">
        <v>104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17" ht="18.75">
      <c r="A2" s="334" t="s">
        <v>112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</row>
    <row r="3" spans="1:17">
      <c r="B3" s="335" t="s">
        <v>18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7" ht="15">
      <c r="A4" s="232" t="s">
        <v>19</v>
      </c>
      <c r="B4" s="232"/>
      <c r="C4" s="232"/>
      <c r="D4" s="261" t="str">
        <f>D5</f>
        <v>LIFTA-PACĒLĀJA IERĪKOŠANA VSIA "SLIMNĪCA "ĢINTERMUIŽA"" BĒRNU NODAĻĀ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</row>
    <row r="5" spans="1:17" ht="15">
      <c r="A5" s="232" t="s">
        <v>36</v>
      </c>
      <c r="B5" s="232"/>
      <c r="C5" s="232"/>
      <c r="D5" s="261" t="str">
        <f>Sagat.d.!D5:Q5</f>
        <v>LIFTA-PACĒLĀJA IERĪKOŠANA VSIA "SLIMNĪCA "ĢINTERMUIŽA"" BĒRNU NODAĻĀ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</row>
    <row r="6" spans="1:17" ht="15">
      <c r="A6" s="232" t="s">
        <v>20</v>
      </c>
      <c r="B6" s="232"/>
      <c r="C6" s="232"/>
      <c r="D6" s="233" t="str">
        <f>Kopizm.!C11</f>
        <v>FILOZOFU IELA 69, JELGAVA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</row>
    <row r="7" spans="1:17" ht="15">
      <c r="A7" s="232" t="s">
        <v>21</v>
      </c>
      <c r="B7" s="232"/>
      <c r="C7" s="232"/>
      <c r="D7" s="233" t="str">
        <f>Kopizm.!C12</f>
        <v>16-024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</row>
    <row r="8" spans="1:17" ht="18.75">
      <c r="A8" s="232" t="s">
        <v>8</v>
      </c>
      <c r="B8" s="232"/>
      <c r="C8" s="178"/>
      <c r="D8" s="175" t="s">
        <v>23</v>
      </c>
      <c r="E8" s="336" t="s">
        <v>113</v>
      </c>
      <c r="F8" s="336"/>
      <c r="G8" s="337" t="s">
        <v>24</v>
      </c>
      <c r="H8" s="337"/>
      <c r="I8" s="337"/>
      <c r="J8" s="335" t="s">
        <v>25</v>
      </c>
      <c r="K8" s="335"/>
      <c r="L8" s="335"/>
      <c r="M8" s="335"/>
      <c r="N8" s="338">
        <f>Q35</f>
        <v>0</v>
      </c>
      <c r="O8" s="339"/>
      <c r="P8" s="106" t="s">
        <v>64</v>
      </c>
      <c r="Q8" s="107"/>
    </row>
    <row r="9" spans="1:17">
      <c r="B9" s="340"/>
      <c r="C9" s="340"/>
      <c r="D9" s="340"/>
      <c r="E9" s="340"/>
      <c r="F9" s="340"/>
      <c r="G9" s="340"/>
      <c r="H9" s="340"/>
      <c r="I9" s="340"/>
      <c r="J9" s="340"/>
      <c r="K9" s="340" t="s">
        <v>0</v>
      </c>
      <c r="L9" s="340"/>
      <c r="M9" s="178">
        <f>Kopizm.!E13</f>
        <v>0</v>
      </c>
      <c r="N9" s="177" t="s">
        <v>22</v>
      </c>
      <c r="O9" s="185"/>
      <c r="P9" s="341"/>
      <c r="Q9" s="341"/>
    </row>
    <row r="10" spans="1:17" ht="13.5" thickBot="1"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</row>
    <row r="11" spans="1:17" s="108" customFormat="1" ht="13.5" thickBot="1">
      <c r="B11" s="343" t="s">
        <v>13</v>
      </c>
      <c r="C11" s="343" t="s">
        <v>4</v>
      </c>
      <c r="D11" s="343" t="s">
        <v>2</v>
      </c>
      <c r="E11" s="343" t="s">
        <v>65</v>
      </c>
      <c r="F11" s="343" t="s">
        <v>66</v>
      </c>
      <c r="G11" s="346" t="s">
        <v>3</v>
      </c>
      <c r="H11" s="347"/>
      <c r="I11" s="347"/>
      <c r="J11" s="347"/>
      <c r="K11" s="347"/>
      <c r="L11" s="348"/>
      <c r="M11" s="346" t="s">
        <v>33</v>
      </c>
      <c r="N11" s="347"/>
      <c r="O11" s="347"/>
      <c r="P11" s="347"/>
      <c r="Q11" s="348"/>
    </row>
    <row r="12" spans="1:17" s="108" customFormat="1">
      <c r="B12" s="344"/>
      <c r="C12" s="344"/>
      <c r="D12" s="344"/>
      <c r="E12" s="344"/>
      <c r="F12" s="344"/>
      <c r="G12" s="343" t="s">
        <v>32</v>
      </c>
      <c r="H12" s="343" t="s">
        <v>67</v>
      </c>
      <c r="I12" s="343" t="s">
        <v>68</v>
      </c>
      <c r="J12" s="343" t="s">
        <v>69</v>
      </c>
      <c r="K12" s="343" t="s">
        <v>70</v>
      </c>
      <c r="L12" s="343" t="s">
        <v>71</v>
      </c>
      <c r="M12" s="343" t="s">
        <v>34</v>
      </c>
      <c r="N12" s="343" t="s">
        <v>68</v>
      </c>
      <c r="O12" s="343" t="s">
        <v>69</v>
      </c>
      <c r="P12" s="343" t="s">
        <v>70</v>
      </c>
      <c r="Q12" s="343" t="s">
        <v>72</v>
      </c>
    </row>
    <row r="13" spans="1:17" s="108" customFormat="1"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</row>
    <row r="14" spans="1:17" s="108" customFormat="1" ht="13.5" thickBot="1"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</row>
    <row r="15" spans="1:17" ht="15.75" thickBot="1">
      <c r="B15" s="109">
        <v>1</v>
      </c>
      <c r="C15" s="109">
        <v>2</v>
      </c>
      <c r="D15" s="109">
        <v>3</v>
      </c>
      <c r="E15" s="109">
        <v>4</v>
      </c>
      <c r="F15" s="109">
        <v>5</v>
      </c>
      <c r="G15" s="110">
        <v>6</v>
      </c>
      <c r="H15" s="110">
        <v>7</v>
      </c>
      <c r="I15" s="110">
        <v>8</v>
      </c>
      <c r="J15" s="110">
        <v>9</v>
      </c>
      <c r="K15" s="110">
        <v>10</v>
      </c>
      <c r="L15" s="110">
        <v>11</v>
      </c>
      <c r="M15" s="109">
        <v>12</v>
      </c>
      <c r="N15" s="109">
        <v>13</v>
      </c>
      <c r="O15" s="109">
        <v>14</v>
      </c>
      <c r="P15" s="109">
        <v>15</v>
      </c>
      <c r="Q15" s="109">
        <v>16</v>
      </c>
    </row>
    <row r="16" spans="1:17" s="111" customFormat="1" ht="15">
      <c r="B16" s="112"/>
      <c r="C16" s="118"/>
      <c r="D16" s="113" t="s">
        <v>114</v>
      </c>
      <c r="E16" s="114"/>
      <c r="F16" s="115"/>
      <c r="G16" s="116"/>
      <c r="H16" s="117"/>
      <c r="I16" s="115"/>
      <c r="J16" s="116"/>
      <c r="K16" s="115"/>
      <c r="L16" s="116"/>
      <c r="M16" s="115"/>
      <c r="N16" s="115"/>
      <c r="O16" s="115"/>
      <c r="P16" s="115"/>
      <c r="Q16" s="115"/>
    </row>
    <row r="17" spans="2:18" s="108" customFormat="1" ht="15">
      <c r="B17" s="169">
        <v>1</v>
      </c>
      <c r="C17" s="170" t="s">
        <v>75</v>
      </c>
      <c r="D17" s="119" t="s">
        <v>115</v>
      </c>
      <c r="E17" s="114" t="s">
        <v>82</v>
      </c>
      <c r="F17" s="115">
        <v>12</v>
      </c>
      <c r="G17" s="172"/>
      <c r="H17" s="117"/>
      <c r="I17" s="115">
        <f t="shared" ref="I17:I22" si="0">ROUND(G17*H17,2)</f>
        <v>0</v>
      </c>
      <c r="J17" s="116"/>
      <c r="K17" s="115"/>
      <c r="L17" s="116">
        <f t="shared" ref="L17:L22" si="1">SUM(I17:K17)</f>
        <v>0</v>
      </c>
      <c r="M17" s="115">
        <f t="shared" ref="M17:M22" si="2">ROUND(F17*G17,2)</f>
        <v>0</v>
      </c>
      <c r="N17" s="115">
        <f t="shared" ref="N17:N22" si="3">ROUND(F17*I17,2)</f>
        <v>0</v>
      </c>
      <c r="O17" s="115">
        <f t="shared" ref="O17:O22" si="4">ROUND(F17*J17,2)</f>
        <v>0</v>
      </c>
      <c r="P17" s="115">
        <f t="shared" ref="P17:P22" si="5">ROUND(F17*K17,2)</f>
        <v>0</v>
      </c>
      <c r="Q17" s="115">
        <f t="shared" ref="Q17:Q22" si="6">SUM(N17:P17)</f>
        <v>0</v>
      </c>
      <c r="R17" s="174"/>
    </row>
    <row r="18" spans="2:18" s="108" customFormat="1" ht="30">
      <c r="B18" s="169">
        <v>2</v>
      </c>
      <c r="C18" s="170" t="s">
        <v>75</v>
      </c>
      <c r="D18" s="119" t="s">
        <v>116</v>
      </c>
      <c r="E18" s="114" t="s">
        <v>83</v>
      </c>
      <c r="F18" s="115">
        <v>97</v>
      </c>
      <c r="G18" s="172"/>
      <c r="H18" s="117"/>
      <c r="I18" s="115">
        <f t="shared" si="0"/>
        <v>0</v>
      </c>
      <c r="J18" s="116"/>
      <c r="K18" s="115"/>
      <c r="L18" s="116">
        <f t="shared" si="1"/>
        <v>0</v>
      </c>
      <c r="M18" s="115">
        <f t="shared" si="2"/>
        <v>0</v>
      </c>
      <c r="N18" s="115">
        <f t="shared" si="3"/>
        <v>0</v>
      </c>
      <c r="O18" s="115">
        <f t="shared" si="4"/>
        <v>0</v>
      </c>
      <c r="P18" s="115">
        <f t="shared" si="5"/>
        <v>0</v>
      </c>
      <c r="Q18" s="115">
        <f t="shared" si="6"/>
        <v>0</v>
      </c>
      <c r="R18" s="174"/>
    </row>
    <row r="19" spans="2:18" s="108" customFormat="1" ht="15">
      <c r="B19" s="169">
        <v>3</v>
      </c>
      <c r="C19" s="170" t="s">
        <v>75</v>
      </c>
      <c r="D19" s="119" t="s">
        <v>117</v>
      </c>
      <c r="E19" s="114" t="s">
        <v>82</v>
      </c>
      <c r="F19" s="115">
        <v>1</v>
      </c>
      <c r="G19" s="172"/>
      <c r="H19" s="117"/>
      <c r="I19" s="115">
        <f t="shared" si="0"/>
        <v>0</v>
      </c>
      <c r="J19" s="116"/>
      <c r="K19" s="115"/>
      <c r="L19" s="116">
        <f t="shared" si="1"/>
        <v>0</v>
      </c>
      <c r="M19" s="115">
        <f t="shared" si="2"/>
        <v>0</v>
      </c>
      <c r="N19" s="115">
        <f t="shared" si="3"/>
        <v>0</v>
      </c>
      <c r="O19" s="115">
        <f t="shared" si="4"/>
        <v>0</v>
      </c>
      <c r="P19" s="115">
        <f t="shared" si="5"/>
        <v>0</v>
      </c>
      <c r="Q19" s="115">
        <f t="shared" si="6"/>
        <v>0</v>
      </c>
      <c r="R19" s="174"/>
    </row>
    <row r="20" spans="2:18" s="108" customFormat="1" ht="15">
      <c r="B20" s="169">
        <v>4</v>
      </c>
      <c r="C20" s="170" t="s">
        <v>75</v>
      </c>
      <c r="D20" s="119" t="s">
        <v>118</v>
      </c>
      <c r="E20" s="114" t="s">
        <v>119</v>
      </c>
      <c r="F20" s="115">
        <v>1</v>
      </c>
      <c r="G20" s="172"/>
      <c r="H20" s="117"/>
      <c r="I20" s="115">
        <f t="shared" si="0"/>
        <v>0</v>
      </c>
      <c r="J20" s="116"/>
      <c r="K20" s="115"/>
      <c r="L20" s="116">
        <f t="shared" si="1"/>
        <v>0</v>
      </c>
      <c r="M20" s="115">
        <f t="shared" si="2"/>
        <v>0</v>
      </c>
      <c r="N20" s="115">
        <f t="shared" si="3"/>
        <v>0</v>
      </c>
      <c r="O20" s="115">
        <f t="shared" si="4"/>
        <v>0</v>
      </c>
      <c r="P20" s="115">
        <f t="shared" si="5"/>
        <v>0</v>
      </c>
      <c r="Q20" s="115">
        <f t="shared" si="6"/>
        <v>0</v>
      </c>
      <c r="R20" s="174"/>
    </row>
    <row r="21" spans="2:18" s="108" customFormat="1" ht="15">
      <c r="B21" s="169">
        <v>5</v>
      </c>
      <c r="C21" s="170" t="s">
        <v>75</v>
      </c>
      <c r="D21" s="119" t="s">
        <v>120</v>
      </c>
      <c r="E21" s="114" t="s">
        <v>82</v>
      </c>
      <c r="F21" s="115">
        <v>3</v>
      </c>
      <c r="G21" s="172"/>
      <c r="H21" s="117"/>
      <c r="I21" s="115">
        <f t="shared" si="0"/>
        <v>0</v>
      </c>
      <c r="J21" s="116"/>
      <c r="K21" s="115"/>
      <c r="L21" s="116">
        <f t="shared" si="1"/>
        <v>0</v>
      </c>
      <c r="M21" s="115">
        <f t="shared" si="2"/>
        <v>0</v>
      </c>
      <c r="N21" s="115">
        <f t="shared" si="3"/>
        <v>0</v>
      </c>
      <c r="O21" s="115">
        <f t="shared" si="4"/>
        <v>0</v>
      </c>
      <c r="P21" s="115">
        <f t="shared" si="5"/>
        <v>0</v>
      </c>
      <c r="Q21" s="115">
        <f t="shared" si="6"/>
        <v>0</v>
      </c>
      <c r="R21" s="174"/>
    </row>
    <row r="22" spans="2:18" s="108" customFormat="1" ht="15">
      <c r="B22" s="169">
        <v>6</v>
      </c>
      <c r="C22" s="170" t="s">
        <v>75</v>
      </c>
      <c r="D22" s="119" t="s">
        <v>121</v>
      </c>
      <c r="E22" s="114" t="s">
        <v>122</v>
      </c>
      <c r="F22" s="115">
        <v>1</v>
      </c>
      <c r="G22" s="172"/>
      <c r="H22" s="117"/>
      <c r="I22" s="115">
        <f t="shared" si="0"/>
        <v>0</v>
      </c>
      <c r="J22" s="116"/>
      <c r="K22" s="115"/>
      <c r="L22" s="116">
        <f t="shared" si="1"/>
        <v>0</v>
      </c>
      <c r="M22" s="115">
        <f t="shared" si="2"/>
        <v>0</v>
      </c>
      <c r="N22" s="115">
        <f t="shared" si="3"/>
        <v>0</v>
      </c>
      <c r="O22" s="115">
        <f t="shared" si="4"/>
        <v>0</v>
      </c>
      <c r="P22" s="115">
        <f t="shared" si="5"/>
        <v>0</v>
      </c>
      <c r="Q22" s="115">
        <f t="shared" si="6"/>
        <v>0</v>
      </c>
      <c r="R22" s="174"/>
    </row>
    <row r="23" spans="2:18" s="108" customFormat="1" ht="15">
      <c r="B23" s="169"/>
      <c r="C23" s="170"/>
      <c r="D23" s="113" t="s">
        <v>123</v>
      </c>
      <c r="E23" s="114"/>
      <c r="F23" s="115"/>
      <c r="G23" s="172"/>
      <c r="H23" s="117"/>
      <c r="I23" s="115"/>
      <c r="J23" s="116"/>
      <c r="K23" s="115"/>
      <c r="L23" s="116"/>
      <c r="M23" s="115"/>
      <c r="N23" s="115"/>
      <c r="O23" s="115"/>
      <c r="P23" s="115"/>
      <c r="Q23" s="115"/>
      <c r="R23" s="174"/>
    </row>
    <row r="24" spans="2:18" s="108" customFormat="1" ht="15">
      <c r="B24" s="169">
        <v>8</v>
      </c>
      <c r="C24" s="170" t="s">
        <v>75</v>
      </c>
      <c r="D24" s="119" t="s">
        <v>124</v>
      </c>
      <c r="E24" s="114" t="s">
        <v>82</v>
      </c>
      <c r="F24" s="115">
        <v>1</v>
      </c>
      <c r="G24" s="172"/>
      <c r="H24" s="173"/>
      <c r="I24" s="171"/>
      <c r="J24" s="172"/>
      <c r="K24" s="171"/>
      <c r="L24" s="172">
        <f t="shared" ref="L24:L31" si="7">SUM(I24:K24)</f>
        <v>0</v>
      </c>
      <c r="M24" s="171">
        <f t="shared" ref="M24:M31" si="8">ROUND(F24*G24,2)</f>
        <v>0</v>
      </c>
      <c r="N24" s="171">
        <f t="shared" ref="N24:N31" si="9">ROUND(F24*I24,2)</f>
        <v>0</v>
      </c>
      <c r="O24" s="171">
        <f t="shared" ref="O24:O31" si="10">ROUND(F24*J24,2)</f>
        <v>0</v>
      </c>
      <c r="P24" s="171">
        <f t="shared" ref="P24:P31" si="11">ROUND(F24*K24,2)</f>
        <v>0</v>
      </c>
      <c r="Q24" s="171">
        <f t="shared" ref="Q24:Q31" si="12">SUM(N24:P24)</f>
        <v>0</v>
      </c>
      <c r="R24" s="174"/>
    </row>
    <row r="25" spans="2:18" s="111" customFormat="1" ht="15">
      <c r="B25" s="169">
        <v>9</v>
      </c>
      <c r="C25" s="170" t="s">
        <v>75</v>
      </c>
      <c r="D25" s="119" t="s">
        <v>125</v>
      </c>
      <c r="E25" s="114" t="s">
        <v>82</v>
      </c>
      <c r="F25" s="115">
        <v>1</v>
      </c>
      <c r="G25" s="116"/>
      <c r="H25" s="117"/>
      <c r="I25" s="115"/>
      <c r="J25" s="116"/>
      <c r="K25" s="115"/>
      <c r="L25" s="116">
        <f t="shared" si="7"/>
        <v>0</v>
      </c>
      <c r="M25" s="115">
        <f t="shared" si="8"/>
        <v>0</v>
      </c>
      <c r="N25" s="115">
        <f t="shared" si="9"/>
        <v>0</v>
      </c>
      <c r="O25" s="115">
        <f t="shared" si="10"/>
        <v>0</v>
      </c>
      <c r="P25" s="115">
        <f t="shared" si="11"/>
        <v>0</v>
      </c>
      <c r="Q25" s="115">
        <f t="shared" si="12"/>
        <v>0</v>
      </c>
      <c r="R25" s="120"/>
    </row>
    <row r="26" spans="2:18" s="111" customFormat="1" ht="15">
      <c r="B26" s="169">
        <v>10</v>
      </c>
      <c r="C26" s="170" t="s">
        <v>75</v>
      </c>
      <c r="D26" s="119" t="s">
        <v>126</v>
      </c>
      <c r="E26" s="114" t="s">
        <v>82</v>
      </c>
      <c r="F26" s="115">
        <v>10</v>
      </c>
      <c r="G26" s="116"/>
      <c r="H26" s="117"/>
      <c r="I26" s="115"/>
      <c r="J26" s="116"/>
      <c r="K26" s="115"/>
      <c r="L26" s="116">
        <f t="shared" si="7"/>
        <v>0</v>
      </c>
      <c r="M26" s="115">
        <f t="shared" si="8"/>
        <v>0</v>
      </c>
      <c r="N26" s="115">
        <f t="shared" si="9"/>
        <v>0</v>
      </c>
      <c r="O26" s="115">
        <f t="shared" si="10"/>
        <v>0</v>
      </c>
      <c r="P26" s="115">
        <f t="shared" si="11"/>
        <v>0</v>
      </c>
      <c r="Q26" s="115">
        <f t="shared" si="12"/>
        <v>0</v>
      </c>
      <c r="R26" s="120"/>
    </row>
    <row r="27" spans="2:18" s="111" customFormat="1" ht="15">
      <c r="B27" s="169">
        <v>11</v>
      </c>
      <c r="C27" s="170" t="s">
        <v>75</v>
      </c>
      <c r="D27" s="119" t="s">
        <v>127</v>
      </c>
      <c r="E27" s="114" t="s">
        <v>83</v>
      </c>
      <c r="F27" s="115">
        <v>87</v>
      </c>
      <c r="G27" s="116"/>
      <c r="H27" s="117"/>
      <c r="I27" s="115"/>
      <c r="J27" s="116"/>
      <c r="K27" s="115"/>
      <c r="L27" s="116">
        <f t="shared" si="7"/>
        <v>0</v>
      </c>
      <c r="M27" s="115">
        <f t="shared" si="8"/>
        <v>0</v>
      </c>
      <c r="N27" s="115">
        <f t="shared" si="9"/>
        <v>0</v>
      </c>
      <c r="O27" s="115">
        <f t="shared" si="10"/>
        <v>0</v>
      </c>
      <c r="P27" s="115">
        <f t="shared" si="11"/>
        <v>0</v>
      </c>
      <c r="Q27" s="115">
        <f t="shared" si="12"/>
        <v>0</v>
      </c>
      <c r="R27" s="120"/>
    </row>
    <row r="28" spans="2:18" s="111" customFormat="1" ht="15">
      <c r="B28" s="169">
        <v>12</v>
      </c>
      <c r="C28" s="170" t="s">
        <v>75</v>
      </c>
      <c r="D28" s="119" t="s">
        <v>128</v>
      </c>
      <c r="E28" s="114" t="s">
        <v>83</v>
      </c>
      <c r="F28" s="115">
        <v>10</v>
      </c>
      <c r="G28" s="116"/>
      <c r="H28" s="117"/>
      <c r="I28" s="115"/>
      <c r="J28" s="116"/>
      <c r="K28" s="115"/>
      <c r="L28" s="116">
        <f t="shared" si="7"/>
        <v>0</v>
      </c>
      <c r="M28" s="115">
        <f t="shared" si="8"/>
        <v>0</v>
      </c>
      <c r="N28" s="115">
        <f t="shared" si="9"/>
        <v>0</v>
      </c>
      <c r="O28" s="115">
        <f t="shared" si="10"/>
        <v>0</v>
      </c>
      <c r="P28" s="115">
        <f t="shared" si="11"/>
        <v>0</v>
      </c>
      <c r="Q28" s="115">
        <f t="shared" si="12"/>
        <v>0</v>
      </c>
      <c r="R28" s="120"/>
    </row>
    <row r="29" spans="2:18" s="111" customFormat="1" ht="15">
      <c r="B29" s="169">
        <v>13</v>
      </c>
      <c r="C29" s="170" t="s">
        <v>75</v>
      </c>
      <c r="D29" s="119" t="s">
        <v>130</v>
      </c>
      <c r="E29" s="114" t="s">
        <v>82</v>
      </c>
      <c r="F29" s="115">
        <v>1</v>
      </c>
      <c r="G29" s="116"/>
      <c r="H29" s="117"/>
      <c r="I29" s="115"/>
      <c r="J29" s="116"/>
      <c r="K29" s="115"/>
      <c r="L29" s="116">
        <f t="shared" si="7"/>
        <v>0</v>
      </c>
      <c r="M29" s="115">
        <f t="shared" si="8"/>
        <v>0</v>
      </c>
      <c r="N29" s="115">
        <f t="shared" si="9"/>
        <v>0</v>
      </c>
      <c r="O29" s="115">
        <f t="shared" si="10"/>
        <v>0</v>
      </c>
      <c r="P29" s="115">
        <f t="shared" si="11"/>
        <v>0</v>
      </c>
      <c r="Q29" s="115">
        <f t="shared" si="12"/>
        <v>0</v>
      </c>
      <c r="R29" s="120"/>
    </row>
    <row r="30" spans="2:18" s="111" customFormat="1" ht="15">
      <c r="B30" s="169">
        <v>14</v>
      </c>
      <c r="C30" s="170" t="s">
        <v>75</v>
      </c>
      <c r="D30" s="119" t="s">
        <v>131</v>
      </c>
      <c r="E30" s="114" t="s">
        <v>82</v>
      </c>
      <c r="F30" s="115">
        <v>3</v>
      </c>
      <c r="G30" s="116"/>
      <c r="H30" s="117"/>
      <c r="I30" s="115"/>
      <c r="J30" s="116"/>
      <c r="K30" s="115"/>
      <c r="L30" s="116">
        <f t="shared" si="7"/>
        <v>0</v>
      </c>
      <c r="M30" s="115">
        <f t="shared" si="8"/>
        <v>0</v>
      </c>
      <c r="N30" s="115">
        <f t="shared" si="9"/>
        <v>0</v>
      </c>
      <c r="O30" s="115">
        <f t="shared" si="10"/>
        <v>0</v>
      </c>
      <c r="P30" s="115">
        <f t="shared" si="11"/>
        <v>0</v>
      </c>
      <c r="Q30" s="115">
        <f t="shared" si="12"/>
        <v>0</v>
      </c>
      <c r="R30" s="120"/>
    </row>
    <row r="31" spans="2:18" s="111" customFormat="1" ht="15">
      <c r="B31" s="169">
        <v>15</v>
      </c>
      <c r="C31" s="170" t="s">
        <v>75</v>
      </c>
      <c r="D31" s="119" t="s">
        <v>129</v>
      </c>
      <c r="E31" s="114" t="s">
        <v>122</v>
      </c>
      <c r="F31" s="115">
        <v>1</v>
      </c>
      <c r="G31" s="116"/>
      <c r="H31" s="117"/>
      <c r="I31" s="115"/>
      <c r="J31" s="116"/>
      <c r="K31" s="115"/>
      <c r="L31" s="116">
        <f t="shared" si="7"/>
        <v>0</v>
      </c>
      <c r="M31" s="115">
        <f t="shared" si="8"/>
        <v>0</v>
      </c>
      <c r="N31" s="115">
        <f t="shared" si="9"/>
        <v>0</v>
      </c>
      <c r="O31" s="115">
        <f t="shared" si="10"/>
        <v>0</v>
      </c>
      <c r="P31" s="115">
        <f t="shared" si="11"/>
        <v>0</v>
      </c>
      <c r="Q31" s="115">
        <f t="shared" si="12"/>
        <v>0</v>
      </c>
      <c r="R31" s="120"/>
    </row>
    <row r="32" spans="2:18" s="121" customFormat="1" ht="15">
      <c r="B32" s="122"/>
      <c r="C32" s="139"/>
      <c r="D32" s="123" t="s">
        <v>1</v>
      </c>
      <c r="E32" s="122"/>
      <c r="F32" s="124"/>
      <c r="G32" s="125"/>
      <c r="H32" s="126"/>
      <c r="I32" s="124"/>
      <c r="J32" s="125"/>
      <c r="K32" s="124"/>
      <c r="L32" s="125"/>
      <c r="M32" s="127">
        <f>SUM(M16:M31)</f>
        <v>0</v>
      </c>
      <c r="N32" s="127">
        <f>SUM(N16:N31)</f>
        <v>0</v>
      </c>
      <c r="O32" s="127">
        <f>SUM(O16:O31)</f>
        <v>0</v>
      </c>
      <c r="P32" s="127">
        <f>SUM(P16:P31)</f>
        <v>0</v>
      </c>
      <c r="Q32" s="127">
        <f>SUM(Q16:Q31)</f>
        <v>0</v>
      </c>
    </row>
    <row r="33" spans="2:24" s="121" customFormat="1" ht="15">
      <c r="B33" s="122"/>
      <c r="C33" s="137"/>
      <c r="D33" s="314" t="s">
        <v>234</v>
      </c>
      <c r="E33" s="315"/>
      <c r="F33" s="315"/>
      <c r="G33" s="315"/>
      <c r="H33" s="315"/>
      <c r="I33" s="315"/>
      <c r="J33" s="315"/>
      <c r="K33" s="315"/>
      <c r="L33" s="316"/>
      <c r="M33" s="10"/>
      <c r="N33" s="9"/>
      <c r="O33" s="1">
        <f>ROUND(O32*3%,2)</f>
        <v>0</v>
      </c>
      <c r="P33" s="7"/>
      <c r="Q33" s="9">
        <f>O33</f>
        <v>0</v>
      </c>
    </row>
    <row r="34" spans="2:24" s="121" customFormat="1" ht="15">
      <c r="B34" s="131"/>
      <c r="C34" s="138"/>
      <c r="D34" s="349" t="s">
        <v>35</v>
      </c>
      <c r="E34" s="350"/>
      <c r="F34" s="350"/>
      <c r="G34" s="350"/>
      <c r="H34" s="350"/>
      <c r="I34" s="350"/>
      <c r="J34" s="350"/>
      <c r="K34" s="350"/>
      <c r="L34" s="351"/>
      <c r="M34" s="132">
        <f>M32+M33</f>
        <v>0</v>
      </c>
      <c r="N34" s="132">
        <f t="shared" ref="N34:Q34" si="13">N32+N33</f>
        <v>0</v>
      </c>
      <c r="O34" s="132">
        <f t="shared" si="13"/>
        <v>0</v>
      </c>
      <c r="P34" s="132">
        <f t="shared" si="13"/>
        <v>0</v>
      </c>
      <c r="Q34" s="132">
        <f t="shared" si="13"/>
        <v>0</v>
      </c>
      <c r="S34" s="133"/>
      <c r="T34" s="133"/>
      <c r="U34" s="133"/>
      <c r="V34" s="133"/>
      <c r="W34" s="133"/>
    </row>
    <row r="35" spans="2:24" s="121" customFormat="1" ht="15" customHeight="1">
      <c r="B35" s="353" t="s">
        <v>17</v>
      </c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134"/>
      <c r="P35" s="134"/>
      <c r="Q35" s="134">
        <f>SUM(Q34:Q34)</f>
        <v>0</v>
      </c>
      <c r="S35" s="133"/>
      <c r="W35" s="133"/>
    </row>
    <row r="36" spans="2:24" s="121" customFormat="1" ht="15" customHeight="1"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S36" s="133"/>
      <c r="W36" s="133"/>
      <c r="X36" s="135"/>
    </row>
    <row r="37" spans="2:24" s="121" customFormat="1" ht="15" customHeight="1"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S37" s="133"/>
      <c r="X37" s="135"/>
    </row>
    <row r="38" spans="2:24" s="121" customFormat="1" ht="14.25"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</row>
    <row r="39" spans="2:24" s="93" customFormat="1" ht="15">
      <c r="B39" s="298" t="s">
        <v>5</v>
      </c>
      <c r="C39" s="298"/>
      <c r="D39" s="302"/>
      <c r="E39" s="302"/>
      <c r="F39" s="302"/>
      <c r="G39" s="303"/>
      <c r="H39" s="303"/>
      <c r="I39" s="303"/>
      <c r="J39" s="298" t="s">
        <v>6</v>
      </c>
      <c r="K39" s="298"/>
      <c r="L39" s="298"/>
      <c r="M39" s="302"/>
      <c r="N39" s="302"/>
      <c r="O39" s="302"/>
      <c r="P39" s="302"/>
      <c r="Q39" s="302"/>
    </row>
    <row r="40" spans="2:24" s="93" customFormat="1" ht="15">
      <c r="B40" s="303"/>
      <c r="C40" s="303"/>
      <c r="D40" s="304" t="s">
        <v>30</v>
      </c>
      <c r="E40" s="304"/>
      <c r="F40" s="304"/>
      <c r="G40" s="303"/>
      <c r="H40" s="303"/>
      <c r="I40" s="303"/>
      <c r="J40" s="303"/>
      <c r="K40" s="303"/>
      <c r="L40" s="303"/>
      <c r="M40" s="304" t="s">
        <v>30</v>
      </c>
      <c r="N40" s="304"/>
      <c r="O40" s="304"/>
      <c r="P40" s="304"/>
      <c r="Q40" s="304"/>
    </row>
    <row r="41" spans="2:24" s="2" customFormat="1" ht="15"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</row>
    <row r="42" spans="2:24" s="2" customFormat="1" ht="15">
      <c r="B42" s="93"/>
      <c r="C42" s="93"/>
      <c r="D42" s="93"/>
      <c r="E42" s="16"/>
      <c r="F42" s="16"/>
      <c r="G42" s="16"/>
      <c r="H42" s="16"/>
      <c r="I42" s="16"/>
      <c r="J42" s="298" t="s">
        <v>7</v>
      </c>
      <c r="K42" s="298"/>
      <c r="L42" s="298"/>
      <c r="M42" s="299"/>
      <c r="N42" s="299"/>
      <c r="O42" s="93"/>
      <c r="P42" s="93"/>
      <c r="Q42" s="93"/>
    </row>
    <row r="43" spans="2:24" s="13" customFormat="1">
      <c r="B43" s="93"/>
      <c r="C43" s="93"/>
      <c r="D43" s="93"/>
      <c r="O43" s="93"/>
      <c r="P43" s="93"/>
      <c r="Q43" s="93"/>
    </row>
  </sheetData>
  <mergeCells count="56">
    <mergeCell ref="A5:C5"/>
    <mergeCell ref="D5:Q5"/>
    <mergeCell ref="A1:Q1"/>
    <mergeCell ref="A2:Q2"/>
    <mergeCell ref="B3:Q3"/>
    <mergeCell ref="A4:C4"/>
    <mergeCell ref="D4:Q4"/>
    <mergeCell ref="A6:C6"/>
    <mergeCell ref="D6:Q6"/>
    <mergeCell ref="A7:C7"/>
    <mergeCell ref="D7:Q7"/>
    <mergeCell ref="A8:B8"/>
    <mergeCell ref="E8:F8"/>
    <mergeCell ref="G8:I8"/>
    <mergeCell ref="J8:M8"/>
    <mergeCell ref="N8:O8"/>
    <mergeCell ref="B9:J9"/>
    <mergeCell ref="K9:L9"/>
    <mergeCell ref="P9:Q9"/>
    <mergeCell ref="B10:Q10"/>
    <mergeCell ref="B11:B14"/>
    <mergeCell ref="C11:C14"/>
    <mergeCell ref="D11:D14"/>
    <mergeCell ref="E11:E14"/>
    <mergeCell ref="F11:F14"/>
    <mergeCell ref="G11:L11"/>
    <mergeCell ref="D34:L34"/>
    <mergeCell ref="M11:Q11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D33:L33"/>
    <mergeCell ref="J42:L42"/>
    <mergeCell ref="M42:N42"/>
    <mergeCell ref="B35:N35"/>
    <mergeCell ref="B36:Q36"/>
    <mergeCell ref="B37:Q37"/>
    <mergeCell ref="B38:Q38"/>
    <mergeCell ref="B39:C39"/>
    <mergeCell ref="D39:F39"/>
    <mergeCell ref="G39:I39"/>
    <mergeCell ref="J39:L39"/>
    <mergeCell ref="M39:Q39"/>
    <mergeCell ref="B40:C40"/>
    <mergeCell ref="D40:F40"/>
    <mergeCell ref="G40:L40"/>
    <mergeCell ref="M40:Q40"/>
    <mergeCell ref="B41:Q4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4"/>
  <sheetViews>
    <sheetView workbookViewId="0">
      <selection activeCell="B32" sqref="B32:Q32"/>
    </sheetView>
  </sheetViews>
  <sheetFormatPr defaultColWidth="9.140625" defaultRowHeight="12.75"/>
  <cols>
    <col min="1" max="1" width="4.140625" style="105" customWidth="1"/>
    <col min="2" max="2" width="8" style="105" customWidth="1"/>
    <col min="3" max="3" width="8.140625" style="105" customWidth="1"/>
    <col min="4" max="4" width="36.85546875" style="105" customWidth="1"/>
    <col min="5" max="5" width="6.28515625" style="105" customWidth="1"/>
    <col min="6" max="6" width="7.28515625" style="105" customWidth="1"/>
    <col min="7" max="7" width="6.7109375" style="105" customWidth="1"/>
    <col min="8" max="8" width="8.28515625" style="105" customWidth="1"/>
    <col min="9" max="9" width="7.28515625" style="105" customWidth="1"/>
    <col min="10" max="10" width="8.28515625" style="105" customWidth="1"/>
    <col min="11" max="11" width="6.7109375" style="105" customWidth="1"/>
    <col min="12" max="12" width="8.140625" style="105" customWidth="1"/>
    <col min="13" max="13" width="9.28515625" style="105" customWidth="1"/>
    <col min="14" max="14" width="9.42578125" style="105" customWidth="1"/>
    <col min="15" max="15" width="9.7109375" style="105" customWidth="1"/>
    <col min="16" max="16" width="9" style="105" customWidth="1"/>
    <col min="17" max="17" width="10.42578125" style="105" customWidth="1"/>
    <col min="18" max="16384" width="9.140625" style="105"/>
  </cols>
  <sheetData>
    <row r="1" spans="1:18" ht="23.25">
      <c r="A1" s="333" t="s">
        <v>107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18" ht="18.75">
      <c r="A2" s="334" t="s">
        <v>143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</row>
    <row r="3" spans="1:18">
      <c r="B3" s="335" t="s">
        <v>18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8" ht="15">
      <c r="A4" s="232" t="s">
        <v>19</v>
      </c>
      <c r="B4" s="232"/>
      <c r="C4" s="232"/>
      <c r="D4" s="261" t="str">
        <f>D5</f>
        <v>LIFTA-PACĒLĀJA IERĪKOŠANA VSIA "SLIMNĪCA "ĢINTERMUIŽA"" BĒRNU NODAĻĀ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</row>
    <row r="5" spans="1:18" ht="15">
      <c r="A5" s="232" t="s">
        <v>36</v>
      </c>
      <c r="B5" s="232"/>
      <c r="C5" s="232"/>
      <c r="D5" s="261" t="str">
        <f>Sagat.d.!D5:Q5</f>
        <v>LIFTA-PACĒLĀJA IERĪKOŠANA VSIA "SLIMNĪCA "ĢINTERMUIŽA"" BĒRNU NODAĻĀ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</row>
    <row r="6" spans="1:18" ht="15">
      <c r="A6" s="232" t="s">
        <v>20</v>
      </c>
      <c r="B6" s="232"/>
      <c r="C6" s="232"/>
      <c r="D6" s="233" t="str">
        <f>Kopizm.!C11</f>
        <v>FILOZOFU IELA 69, JELGAVA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</row>
    <row r="7" spans="1:18" ht="15">
      <c r="A7" s="232" t="s">
        <v>21</v>
      </c>
      <c r="B7" s="232"/>
      <c r="C7" s="232"/>
      <c r="D7" s="233" t="str">
        <f>Kopizm.!C12</f>
        <v>16-024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</row>
    <row r="8" spans="1:18" ht="18.75">
      <c r="A8" s="232" t="s">
        <v>8</v>
      </c>
      <c r="B8" s="232"/>
      <c r="C8" s="178"/>
      <c r="D8" s="175" t="s">
        <v>23</v>
      </c>
      <c r="E8" s="336" t="s">
        <v>227</v>
      </c>
      <c r="F8" s="336"/>
      <c r="G8" s="337" t="s">
        <v>24</v>
      </c>
      <c r="H8" s="337"/>
      <c r="I8" s="337"/>
      <c r="J8" s="335" t="s">
        <v>25</v>
      </c>
      <c r="K8" s="335"/>
      <c r="L8" s="335"/>
      <c r="M8" s="335"/>
      <c r="N8" s="338">
        <f>Q26</f>
        <v>0</v>
      </c>
      <c r="O8" s="339"/>
      <c r="P8" s="106" t="s">
        <v>64</v>
      </c>
      <c r="Q8" s="107"/>
    </row>
    <row r="9" spans="1:18">
      <c r="B9" s="340"/>
      <c r="C9" s="340"/>
      <c r="D9" s="340"/>
      <c r="E9" s="340"/>
      <c r="F9" s="340"/>
      <c r="G9" s="340"/>
      <c r="H9" s="340"/>
      <c r="I9" s="340"/>
      <c r="J9" s="340"/>
      <c r="K9" s="340" t="s">
        <v>0</v>
      </c>
      <c r="L9" s="340"/>
      <c r="M9" s="178">
        <f>Kopizm.!E13</f>
        <v>0</v>
      </c>
      <c r="N9" s="177" t="s">
        <v>22</v>
      </c>
      <c r="O9" s="176"/>
      <c r="P9" s="341"/>
      <c r="Q9" s="341"/>
    </row>
    <row r="10" spans="1:18" ht="13.5" thickBot="1"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</row>
    <row r="11" spans="1:18" s="108" customFormat="1" ht="13.5" thickBot="1">
      <c r="B11" s="343" t="s">
        <v>13</v>
      </c>
      <c r="C11" s="343" t="s">
        <v>4</v>
      </c>
      <c r="D11" s="343" t="s">
        <v>2</v>
      </c>
      <c r="E11" s="343" t="s">
        <v>65</v>
      </c>
      <c r="F11" s="343" t="s">
        <v>66</v>
      </c>
      <c r="G11" s="346" t="s">
        <v>3</v>
      </c>
      <c r="H11" s="347"/>
      <c r="I11" s="347"/>
      <c r="J11" s="347"/>
      <c r="K11" s="347"/>
      <c r="L11" s="348"/>
      <c r="M11" s="346" t="s">
        <v>33</v>
      </c>
      <c r="N11" s="347"/>
      <c r="O11" s="347"/>
      <c r="P11" s="347"/>
      <c r="Q11" s="348"/>
    </row>
    <row r="12" spans="1:18" s="108" customFormat="1">
      <c r="B12" s="344"/>
      <c r="C12" s="344"/>
      <c r="D12" s="344"/>
      <c r="E12" s="344"/>
      <c r="F12" s="344"/>
      <c r="G12" s="343" t="s">
        <v>32</v>
      </c>
      <c r="H12" s="343" t="s">
        <v>67</v>
      </c>
      <c r="I12" s="343" t="s">
        <v>68</v>
      </c>
      <c r="J12" s="343" t="s">
        <v>69</v>
      </c>
      <c r="K12" s="343" t="s">
        <v>70</v>
      </c>
      <c r="L12" s="343" t="s">
        <v>71</v>
      </c>
      <c r="M12" s="343" t="s">
        <v>34</v>
      </c>
      <c r="N12" s="343" t="s">
        <v>68</v>
      </c>
      <c r="O12" s="343" t="s">
        <v>69</v>
      </c>
      <c r="P12" s="343" t="s">
        <v>70</v>
      </c>
      <c r="Q12" s="343" t="s">
        <v>72</v>
      </c>
    </row>
    <row r="13" spans="1:18" s="108" customFormat="1"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</row>
    <row r="14" spans="1:18" s="108" customFormat="1" ht="13.5" thickBot="1"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</row>
    <row r="15" spans="1:18" ht="15.75" thickBot="1">
      <c r="B15" s="109">
        <v>1</v>
      </c>
      <c r="C15" s="109">
        <v>2</v>
      </c>
      <c r="D15" s="109">
        <v>3</v>
      </c>
      <c r="E15" s="109">
        <v>4</v>
      </c>
      <c r="F15" s="109">
        <v>5</v>
      </c>
      <c r="G15" s="110">
        <v>6</v>
      </c>
      <c r="H15" s="110">
        <v>7</v>
      </c>
      <c r="I15" s="110">
        <v>8</v>
      </c>
      <c r="J15" s="110">
        <v>9</v>
      </c>
      <c r="K15" s="110">
        <v>10</v>
      </c>
      <c r="L15" s="110">
        <v>11</v>
      </c>
      <c r="M15" s="109">
        <v>12</v>
      </c>
      <c r="N15" s="109">
        <v>13</v>
      </c>
      <c r="O15" s="109">
        <v>14</v>
      </c>
      <c r="P15" s="109">
        <v>15</v>
      </c>
      <c r="Q15" s="109">
        <v>16</v>
      </c>
    </row>
    <row r="16" spans="1:18" s="111" customFormat="1" ht="30" customHeight="1">
      <c r="B16" s="169"/>
      <c r="C16" s="118"/>
      <c r="D16" s="113" t="str">
        <f>A2</f>
        <v>Ugunsdzēsības un apziņošanas sistēmas</v>
      </c>
      <c r="E16" s="114"/>
      <c r="F16" s="115"/>
      <c r="G16" s="116"/>
      <c r="H16" s="117"/>
      <c r="I16" s="115"/>
      <c r="J16" s="116"/>
      <c r="K16" s="115"/>
      <c r="L16" s="116"/>
      <c r="M16" s="115"/>
      <c r="N16" s="115"/>
      <c r="O16" s="115"/>
      <c r="P16" s="115"/>
      <c r="Q16" s="115"/>
      <c r="R16" s="120"/>
    </row>
    <row r="17" spans="2:24" s="111" customFormat="1" ht="15">
      <c r="B17" s="169">
        <v>1</v>
      </c>
      <c r="C17" s="118" t="s">
        <v>75</v>
      </c>
      <c r="D17" s="119" t="s">
        <v>144</v>
      </c>
      <c r="E17" s="114" t="s">
        <v>82</v>
      </c>
      <c r="F17" s="115">
        <v>1</v>
      </c>
      <c r="G17" s="116"/>
      <c r="H17" s="117"/>
      <c r="I17" s="115">
        <f t="shared" ref="I17:I22" si="0">ROUND(G17*H17,2)</f>
        <v>0</v>
      </c>
      <c r="J17" s="116"/>
      <c r="K17" s="115"/>
      <c r="L17" s="116">
        <f t="shared" ref="L17:L22" si="1">SUM(I17:K17)</f>
        <v>0</v>
      </c>
      <c r="M17" s="115">
        <f t="shared" ref="M17:M22" si="2">ROUND(F17*G17,2)</f>
        <v>0</v>
      </c>
      <c r="N17" s="115">
        <f t="shared" ref="N17:N22" si="3">ROUND(F17*I17,2)</f>
        <v>0</v>
      </c>
      <c r="O17" s="115">
        <f t="shared" ref="O17:O22" si="4">ROUND(F17*J17,2)</f>
        <v>0</v>
      </c>
      <c r="P17" s="115">
        <f t="shared" ref="P17:P22" si="5">ROUND(F17*K17,2)</f>
        <v>0</v>
      </c>
      <c r="Q17" s="115">
        <f t="shared" ref="Q17:Q22" si="6">SUM(N17:P17)</f>
        <v>0</v>
      </c>
      <c r="R17" s="120"/>
    </row>
    <row r="18" spans="2:24" s="111" customFormat="1" ht="15">
      <c r="B18" s="169">
        <v>2</v>
      </c>
      <c r="C18" s="118" t="s">
        <v>75</v>
      </c>
      <c r="D18" s="119" t="s">
        <v>145</v>
      </c>
      <c r="E18" s="114" t="s">
        <v>82</v>
      </c>
      <c r="F18" s="115">
        <v>56</v>
      </c>
      <c r="G18" s="116"/>
      <c r="H18" s="117"/>
      <c r="I18" s="115">
        <f t="shared" si="0"/>
        <v>0</v>
      </c>
      <c r="J18" s="116"/>
      <c r="K18" s="115"/>
      <c r="L18" s="116">
        <f t="shared" si="1"/>
        <v>0</v>
      </c>
      <c r="M18" s="115">
        <f t="shared" si="2"/>
        <v>0</v>
      </c>
      <c r="N18" s="115">
        <f t="shared" si="3"/>
        <v>0</v>
      </c>
      <c r="O18" s="115">
        <f t="shared" si="4"/>
        <v>0</v>
      </c>
      <c r="P18" s="115">
        <f t="shared" si="5"/>
        <v>0</v>
      </c>
      <c r="Q18" s="115">
        <f t="shared" si="6"/>
        <v>0</v>
      </c>
      <c r="R18" s="120"/>
    </row>
    <row r="19" spans="2:24" s="111" customFormat="1" ht="15">
      <c r="B19" s="169">
        <v>3</v>
      </c>
      <c r="C19" s="118" t="s">
        <v>75</v>
      </c>
      <c r="D19" s="119" t="s">
        <v>146</v>
      </c>
      <c r="E19" s="114" t="s">
        <v>82</v>
      </c>
      <c r="F19" s="115">
        <v>1</v>
      </c>
      <c r="G19" s="116"/>
      <c r="H19" s="117"/>
      <c r="I19" s="115">
        <f t="shared" si="0"/>
        <v>0</v>
      </c>
      <c r="J19" s="116"/>
      <c r="K19" s="115"/>
      <c r="L19" s="116">
        <f t="shared" si="1"/>
        <v>0</v>
      </c>
      <c r="M19" s="115">
        <f t="shared" si="2"/>
        <v>0</v>
      </c>
      <c r="N19" s="115">
        <f t="shared" si="3"/>
        <v>0</v>
      </c>
      <c r="O19" s="115">
        <f t="shared" si="4"/>
        <v>0</v>
      </c>
      <c r="P19" s="115">
        <f t="shared" si="5"/>
        <v>0</v>
      </c>
      <c r="Q19" s="115">
        <f t="shared" si="6"/>
        <v>0</v>
      </c>
      <c r="R19" s="120"/>
    </row>
    <row r="20" spans="2:24" s="111" customFormat="1" ht="15">
      <c r="B20" s="169">
        <v>4</v>
      </c>
      <c r="C20" s="118" t="s">
        <v>75</v>
      </c>
      <c r="D20" s="119" t="s">
        <v>147</v>
      </c>
      <c r="E20" s="114" t="s">
        <v>83</v>
      </c>
      <c r="F20" s="115">
        <v>120</v>
      </c>
      <c r="G20" s="116"/>
      <c r="H20" s="117"/>
      <c r="I20" s="115">
        <f t="shared" si="0"/>
        <v>0</v>
      </c>
      <c r="J20" s="116"/>
      <c r="K20" s="115"/>
      <c r="L20" s="116">
        <f t="shared" si="1"/>
        <v>0</v>
      </c>
      <c r="M20" s="115">
        <f t="shared" si="2"/>
        <v>0</v>
      </c>
      <c r="N20" s="115">
        <f t="shared" si="3"/>
        <v>0</v>
      </c>
      <c r="O20" s="115">
        <f t="shared" si="4"/>
        <v>0</v>
      </c>
      <c r="P20" s="115">
        <f t="shared" si="5"/>
        <v>0</v>
      </c>
      <c r="Q20" s="115">
        <f t="shared" si="6"/>
        <v>0</v>
      </c>
      <c r="R20" s="120"/>
    </row>
    <row r="21" spans="2:24" s="111" customFormat="1" ht="15">
      <c r="B21" s="169">
        <v>5</v>
      </c>
      <c r="C21" s="118" t="s">
        <v>75</v>
      </c>
      <c r="D21" s="119" t="s">
        <v>148</v>
      </c>
      <c r="E21" s="114" t="s">
        <v>149</v>
      </c>
      <c r="F21" s="115">
        <v>1</v>
      </c>
      <c r="G21" s="116"/>
      <c r="H21" s="117"/>
      <c r="I21" s="115">
        <f t="shared" si="0"/>
        <v>0</v>
      </c>
      <c r="J21" s="116"/>
      <c r="K21" s="115"/>
      <c r="L21" s="116">
        <f t="shared" si="1"/>
        <v>0</v>
      </c>
      <c r="M21" s="115">
        <f t="shared" si="2"/>
        <v>0</v>
      </c>
      <c r="N21" s="115">
        <f t="shared" si="3"/>
        <v>0</v>
      </c>
      <c r="O21" s="115">
        <f t="shared" si="4"/>
        <v>0</v>
      </c>
      <c r="P21" s="115">
        <f t="shared" si="5"/>
        <v>0</v>
      </c>
      <c r="Q21" s="115">
        <f t="shared" si="6"/>
        <v>0</v>
      </c>
      <c r="R21" s="120"/>
    </row>
    <row r="22" spans="2:24" s="111" customFormat="1" ht="15">
      <c r="B22" s="169">
        <v>6</v>
      </c>
      <c r="C22" s="118" t="s">
        <v>75</v>
      </c>
      <c r="D22" s="119" t="s">
        <v>150</v>
      </c>
      <c r="E22" s="114" t="s">
        <v>149</v>
      </c>
      <c r="F22" s="115">
        <v>1</v>
      </c>
      <c r="G22" s="116"/>
      <c r="H22" s="117"/>
      <c r="I22" s="115">
        <f t="shared" si="0"/>
        <v>0</v>
      </c>
      <c r="J22" s="116"/>
      <c r="K22" s="115"/>
      <c r="L22" s="116">
        <f t="shared" si="1"/>
        <v>0</v>
      </c>
      <c r="M22" s="115">
        <f t="shared" si="2"/>
        <v>0</v>
      </c>
      <c r="N22" s="115">
        <f t="shared" si="3"/>
        <v>0</v>
      </c>
      <c r="O22" s="115">
        <f t="shared" si="4"/>
        <v>0</v>
      </c>
      <c r="P22" s="115">
        <f t="shared" si="5"/>
        <v>0</v>
      </c>
      <c r="Q22" s="115">
        <f t="shared" si="6"/>
        <v>0</v>
      </c>
      <c r="R22" s="120"/>
    </row>
    <row r="23" spans="2:24" s="121" customFormat="1" ht="15">
      <c r="B23" s="122"/>
      <c r="C23" s="139"/>
      <c r="D23" s="123" t="s">
        <v>1</v>
      </c>
      <c r="E23" s="122"/>
      <c r="F23" s="124"/>
      <c r="G23" s="125"/>
      <c r="H23" s="126"/>
      <c r="I23" s="124"/>
      <c r="J23" s="125"/>
      <c r="K23" s="124"/>
      <c r="L23" s="125"/>
      <c r="M23" s="127">
        <f>SUM(M16:M22)</f>
        <v>0</v>
      </c>
      <c r="N23" s="127">
        <f>SUM(N16:N22)</f>
        <v>0</v>
      </c>
      <c r="O23" s="127">
        <f>SUM(O16:O22)</f>
        <v>0</v>
      </c>
      <c r="P23" s="127">
        <f>SUM(P16:P22)</f>
        <v>0</v>
      </c>
      <c r="Q23" s="127">
        <f>SUM(Q16:Q22)</f>
        <v>0</v>
      </c>
    </row>
    <row r="24" spans="2:24" s="121" customFormat="1" ht="15">
      <c r="B24" s="122"/>
      <c r="C24" s="137"/>
      <c r="D24" s="314" t="s">
        <v>234</v>
      </c>
      <c r="E24" s="315"/>
      <c r="F24" s="315"/>
      <c r="G24" s="315"/>
      <c r="H24" s="315"/>
      <c r="I24" s="315"/>
      <c r="J24" s="315"/>
      <c r="K24" s="315"/>
      <c r="L24" s="316"/>
      <c r="M24" s="10"/>
      <c r="N24" s="9"/>
      <c r="O24" s="1">
        <f>ROUND(O23*3%,2)</f>
        <v>0</v>
      </c>
      <c r="P24" s="7"/>
      <c r="Q24" s="9">
        <f>O24</f>
        <v>0</v>
      </c>
    </row>
    <row r="25" spans="2:24" s="121" customFormat="1" ht="15">
      <c r="B25" s="131"/>
      <c r="C25" s="138"/>
      <c r="D25" s="349" t="s">
        <v>35</v>
      </c>
      <c r="E25" s="350"/>
      <c r="F25" s="350"/>
      <c r="G25" s="350"/>
      <c r="H25" s="350"/>
      <c r="I25" s="350"/>
      <c r="J25" s="350"/>
      <c r="K25" s="350"/>
      <c r="L25" s="351"/>
      <c r="M25" s="132">
        <f>M24+M23</f>
        <v>0</v>
      </c>
      <c r="N25" s="132">
        <f t="shared" ref="N25:Q25" si="7">N24+N23</f>
        <v>0</v>
      </c>
      <c r="O25" s="132">
        <f t="shared" si="7"/>
        <v>0</v>
      </c>
      <c r="P25" s="132">
        <f t="shared" si="7"/>
        <v>0</v>
      </c>
      <c r="Q25" s="132">
        <f t="shared" si="7"/>
        <v>0</v>
      </c>
      <c r="S25" s="133"/>
      <c r="T25" s="133"/>
      <c r="U25" s="133"/>
      <c r="V25" s="133"/>
      <c r="W25" s="133"/>
    </row>
    <row r="26" spans="2:24" s="121" customFormat="1" ht="15" customHeight="1">
      <c r="B26" s="353" t="s">
        <v>17</v>
      </c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134"/>
      <c r="P26" s="134"/>
      <c r="Q26" s="134">
        <f>SUM(Q25:Q25)</f>
        <v>0</v>
      </c>
      <c r="S26" s="133"/>
      <c r="W26" s="133"/>
    </row>
    <row r="27" spans="2:24" s="121" customFormat="1" ht="15" customHeight="1"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S27" s="133"/>
      <c r="W27" s="133"/>
      <c r="X27" s="135"/>
    </row>
    <row r="28" spans="2:24" s="121" customFormat="1" ht="15" customHeight="1"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S28" s="133"/>
      <c r="X28" s="135"/>
    </row>
    <row r="29" spans="2:24" s="121" customFormat="1" ht="14.25"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</row>
    <row r="30" spans="2:24" s="93" customFormat="1" ht="15">
      <c r="B30" s="298" t="s">
        <v>5</v>
      </c>
      <c r="C30" s="298"/>
      <c r="D30" s="302"/>
      <c r="E30" s="302"/>
      <c r="F30" s="302"/>
      <c r="G30" s="303"/>
      <c r="H30" s="303"/>
      <c r="I30" s="303"/>
      <c r="J30" s="298" t="s">
        <v>6</v>
      </c>
      <c r="K30" s="298"/>
      <c r="L30" s="298"/>
      <c r="M30" s="302"/>
      <c r="N30" s="302"/>
      <c r="O30" s="302"/>
      <c r="P30" s="302"/>
      <c r="Q30" s="302"/>
    </row>
    <row r="31" spans="2:24" s="93" customFormat="1" ht="15">
      <c r="B31" s="303"/>
      <c r="C31" s="303"/>
      <c r="D31" s="304" t="s">
        <v>30</v>
      </c>
      <c r="E31" s="304"/>
      <c r="F31" s="304"/>
      <c r="G31" s="303"/>
      <c r="H31" s="303"/>
      <c r="I31" s="303"/>
      <c r="J31" s="303"/>
      <c r="K31" s="303"/>
      <c r="L31" s="303"/>
      <c r="M31" s="304" t="s">
        <v>30</v>
      </c>
      <c r="N31" s="304"/>
      <c r="O31" s="304"/>
      <c r="P31" s="304"/>
      <c r="Q31" s="304"/>
    </row>
    <row r="32" spans="2:24" s="2" customFormat="1" ht="15"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</row>
    <row r="33" spans="2:17" s="2" customFormat="1" ht="15">
      <c r="B33" s="93"/>
      <c r="C33" s="93"/>
      <c r="D33" s="93"/>
      <c r="E33" s="16"/>
      <c r="F33" s="16"/>
      <c r="G33" s="16"/>
      <c r="H33" s="16"/>
      <c r="I33" s="16"/>
      <c r="J33" s="298" t="s">
        <v>7</v>
      </c>
      <c r="K33" s="298"/>
      <c r="L33" s="298"/>
      <c r="M33" s="299"/>
      <c r="N33" s="299"/>
      <c r="O33" s="93"/>
      <c r="P33" s="93"/>
      <c r="Q33" s="93"/>
    </row>
    <row r="34" spans="2:17" s="13" customFormat="1">
      <c r="B34" s="93"/>
      <c r="C34" s="93"/>
      <c r="D34" s="93"/>
      <c r="O34" s="93"/>
      <c r="P34" s="93"/>
      <c r="Q34" s="93"/>
    </row>
  </sheetData>
  <mergeCells count="56">
    <mergeCell ref="A5:C5"/>
    <mergeCell ref="D5:Q5"/>
    <mergeCell ref="A1:Q1"/>
    <mergeCell ref="A2:Q2"/>
    <mergeCell ref="B3:Q3"/>
    <mergeCell ref="A4:C4"/>
    <mergeCell ref="D4:Q4"/>
    <mergeCell ref="A6:C6"/>
    <mergeCell ref="D6:Q6"/>
    <mergeCell ref="A7:C7"/>
    <mergeCell ref="D7:Q7"/>
    <mergeCell ref="A8:B8"/>
    <mergeCell ref="E8:F8"/>
    <mergeCell ref="G8:I8"/>
    <mergeCell ref="J8:M8"/>
    <mergeCell ref="N8:O8"/>
    <mergeCell ref="B9:J9"/>
    <mergeCell ref="K9:L9"/>
    <mergeCell ref="P9:Q9"/>
    <mergeCell ref="B10:Q10"/>
    <mergeCell ref="B11:B14"/>
    <mergeCell ref="C11:C14"/>
    <mergeCell ref="D11:D14"/>
    <mergeCell ref="E11:E14"/>
    <mergeCell ref="F11:F14"/>
    <mergeCell ref="G11:L11"/>
    <mergeCell ref="D25:L25"/>
    <mergeCell ref="M11:Q11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D24:L24"/>
    <mergeCell ref="J33:L33"/>
    <mergeCell ref="M33:N33"/>
    <mergeCell ref="B26:N26"/>
    <mergeCell ref="B27:Q27"/>
    <mergeCell ref="B28:Q28"/>
    <mergeCell ref="B29:Q29"/>
    <mergeCell ref="B30:C30"/>
    <mergeCell ref="D30:F30"/>
    <mergeCell ref="G30:I30"/>
    <mergeCell ref="J30:L30"/>
    <mergeCell ref="M30:Q30"/>
    <mergeCell ref="B31:C31"/>
    <mergeCell ref="D31:F31"/>
    <mergeCell ref="G31:L31"/>
    <mergeCell ref="M31:Q31"/>
    <mergeCell ref="B32:Q3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9"/>
  <sheetViews>
    <sheetView workbookViewId="0">
      <selection activeCell="C8" sqref="C8"/>
    </sheetView>
  </sheetViews>
  <sheetFormatPr defaultColWidth="9.140625" defaultRowHeight="12.75"/>
  <cols>
    <col min="1" max="1" width="4.140625" style="105" customWidth="1"/>
    <col min="2" max="2" width="8" style="105" customWidth="1"/>
    <col min="3" max="3" width="8.140625" style="105" customWidth="1"/>
    <col min="4" max="4" width="38.7109375" style="105" customWidth="1"/>
    <col min="5" max="5" width="6.28515625" style="105" customWidth="1"/>
    <col min="6" max="6" width="7.28515625" style="105" customWidth="1"/>
    <col min="7" max="7" width="6.7109375" style="105" customWidth="1"/>
    <col min="8" max="8" width="8.28515625" style="105" customWidth="1"/>
    <col min="9" max="9" width="7.28515625" style="105" customWidth="1"/>
    <col min="10" max="10" width="8.28515625" style="105" customWidth="1"/>
    <col min="11" max="11" width="6.7109375" style="105" customWidth="1"/>
    <col min="12" max="12" width="8.140625" style="105" customWidth="1"/>
    <col min="13" max="13" width="9.28515625" style="105" customWidth="1"/>
    <col min="14" max="14" width="9.42578125" style="105" customWidth="1"/>
    <col min="15" max="15" width="9.7109375" style="105" customWidth="1"/>
    <col min="16" max="16" width="9" style="105" customWidth="1"/>
    <col min="17" max="17" width="10.42578125" style="105" customWidth="1"/>
    <col min="18" max="16384" width="9.140625" style="105"/>
  </cols>
  <sheetData>
    <row r="1" spans="1:18" ht="23.25">
      <c r="A1" s="333" t="s">
        <v>171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18" ht="18.75">
      <c r="A2" s="334" t="s">
        <v>170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</row>
    <row r="3" spans="1:18">
      <c r="B3" s="335" t="s">
        <v>18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8" ht="15">
      <c r="A4" s="232" t="s">
        <v>19</v>
      </c>
      <c r="B4" s="232"/>
      <c r="C4" s="232"/>
      <c r="D4" s="261" t="str">
        <f>D5</f>
        <v>LIFTA-PACĒLĀJA IERĪKOŠANA VSIA "SLIMNĪCA "ĢINTERMUIŽA"" BĒRNU NODAĻĀ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</row>
    <row r="5" spans="1:18" ht="15">
      <c r="A5" s="232" t="s">
        <v>36</v>
      </c>
      <c r="B5" s="232"/>
      <c r="C5" s="232"/>
      <c r="D5" s="261" t="str">
        <f>Sagat.d.!D5:Q5</f>
        <v>LIFTA-PACĒLĀJA IERĪKOŠANA VSIA "SLIMNĪCA "ĢINTERMUIŽA"" BĒRNU NODAĻĀ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</row>
    <row r="6" spans="1:18" ht="15">
      <c r="A6" s="232" t="s">
        <v>20</v>
      </c>
      <c r="B6" s="232"/>
      <c r="C6" s="232"/>
      <c r="D6" s="233" t="str">
        <f>Kopizm.!C11</f>
        <v>FILOZOFU IELA 69, JELGAVA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</row>
    <row r="7" spans="1:18" ht="15">
      <c r="A7" s="232" t="s">
        <v>21</v>
      </c>
      <c r="B7" s="232"/>
      <c r="C7" s="232"/>
      <c r="D7" s="233" t="str">
        <f>Kopizm.!C12</f>
        <v>16-024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</row>
    <row r="8" spans="1:18" ht="18.75">
      <c r="A8" s="232" t="s">
        <v>8</v>
      </c>
      <c r="B8" s="232"/>
      <c r="C8" s="191"/>
      <c r="D8" s="188" t="s">
        <v>23</v>
      </c>
      <c r="E8" s="336" t="s">
        <v>172</v>
      </c>
      <c r="F8" s="336"/>
      <c r="G8" s="337" t="s">
        <v>24</v>
      </c>
      <c r="H8" s="337"/>
      <c r="I8" s="337"/>
      <c r="J8" s="335" t="s">
        <v>25</v>
      </c>
      <c r="K8" s="335"/>
      <c r="L8" s="335"/>
      <c r="M8" s="335"/>
      <c r="N8" s="338">
        <f>Q31</f>
        <v>0</v>
      </c>
      <c r="O8" s="339"/>
      <c r="P8" s="106" t="s">
        <v>64</v>
      </c>
      <c r="Q8" s="107"/>
    </row>
    <row r="9" spans="1:18">
      <c r="B9" s="340"/>
      <c r="C9" s="340"/>
      <c r="D9" s="340"/>
      <c r="E9" s="340"/>
      <c r="F9" s="340"/>
      <c r="G9" s="340"/>
      <c r="H9" s="340"/>
      <c r="I9" s="340"/>
      <c r="J9" s="340"/>
      <c r="K9" s="340" t="s">
        <v>0</v>
      </c>
      <c r="L9" s="340"/>
      <c r="M9" s="191">
        <f>Kopizm.!E13</f>
        <v>0</v>
      </c>
      <c r="N9" s="190" t="s">
        <v>22</v>
      </c>
      <c r="O9" s="189"/>
      <c r="P9" s="341"/>
      <c r="Q9" s="341"/>
    </row>
    <row r="10" spans="1:18" ht="13.5" thickBot="1"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</row>
    <row r="11" spans="1:18" s="108" customFormat="1" ht="13.5" thickBot="1">
      <c r="B11" s="343" t="s">
        <v>13</v>
      </c>
      <c r="C11" s="343" t="s">
        <v>4</v>
      </c>
      <c r="D11" s="343" t="s">
        <v>2</v>
      </c>
      <c r="E11" s="343" t="s">
        <v>65</v>
      </c>
      <c r="F11" s="343" t="s">
        <v>66</v>
      </c>
      <c r="G11" s="346" t="s">
        <v>3</v>
      </c>
      <c r="H11" s="347"/>
      <c r="I11" s="347"/>
      <c r="J11" s="347"/>
      <c r="K11" s="347"/>
      <c r="L11" s="348"/>
      <c r="M11" s="346" t="s">
        <v>33</v>
      </c>
      <c r="N11" s="347"/>
      <c r="O11" s="347"/>
      <c r="P11" s="347"/>
      <c r="Q11" s="348"/>
    </row>
    <row r="12" spans="1:18" s="108" customFormat="1">
      <c r="B12" s="344"/>
      <c r="C12" s="344"/>
      <c r="D12" s="344"/>
      <c r="E12" s="344"/>
      <c r="F12" s="344"/>
      <c r="G12" s="343" t="s">
        <v>32</v>
      </c>
      <c r="H12" s="343" t="s">
        <v>67</v>
      </c>
      <c r="I12" s="343" t="s">
        <v>68</v>
      </c>
      <c r="J12" s="343" t="s">
        <v>69</v>
      </c>
      <c r="K12" s="343" t="s">
        <v>70</v>
      </c>
      <c r="L12" s="343" t="s">
        <v>71</v>
      </c>
      <c r="M12" s="343" t="s">
        <v>34</v>
      </c>
      <c r="N12" s="343" t="s">
        <v>68</v>
      </c>
      <c r="O12" s="343" t="s">
        <v>69</v>
      </c>
      <c r="P12" s="343" t="s">
        <v>70</v>
      </c>
      <c r="Q12" s="343" t="s">
        <v>72</v>
      </c>
    </row>
    <row r="13" spans="1:18" s="108" customFormat="1"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</row>
    <row r="14" spans="1:18" s="108" customFormat="1" ht="13.5" thickBot="1"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</row>
    <row r="15" spans="1:18" ht="15.75" thickBot="1">
      <c r="B15" s="109">
        <v>1</v>
      </c>
      <c r="C15" s="109">
        <v>2</v>
      </c>
      <c r="D15" s="109">
        <v>3</v>
      </c>
      <c r="E15" s="109">
        <v>4</v>
      </c>
      <c r="F15" s="109">
        <v>5</v>
      </c>
      <c r="G15" s="110">
        <v>6</v>
      </c>
      <c r="H15" s="110">
        <v>7</v>
      </c>
      <c r="I15" s="110">
        <v>8</v>
      </c>
      <c r="J15" s="110">
        <v>9</v>
      </c>
      <c r="K15" s="110">
        <v>10</v>
      </c>
      <c r="L15" s="110">
        <v>11</v>
      </c>
      <c r="M15" s="109">
        <v>12</v>
      </c>
      <c r="N15" s="109">
        <v>13</v>
      </c>
      <c r="O15" s="109">
        <v>14</v>
      </c>
      <c r="P15" s="109">
        <v>15</v>
      </c>
      <c r="Q15" s="109">
        <v>16</v>
      </c>
    </row>
    <row r="16" spans="1:18" s="111" customFormat="1" ht="30">
      <c r="B16" s="169">
        <v>1</v>
      </c>
      <c r="C16" s="118" t="s">
        <v>75</v>
      </c>
      <c r="D16" s="119" t="s">
        <v>168</v>
      </c>
      <c r="E16" s="114" t="s">
        <v>83</v>
      </c>
      <c r="F16" s="115">
        <v>13</v>
      </c>
      <c r="G16" s="116"/>
      <c r="H16" s="117"/>
      <c r="I16" s="115">
        <f t="shared" ref="I16:I17" si="0">ROUND(G16*H16,2)</f>
        <v>0</v>
      </c>
      <c r="J16" s="116"/>
      <c r="K16" s="115"/>
      <c r="L16" s="116">
        <f t="shared" ref="L16:L17" si="1">SUM(I16:K16)</f>
        <v>0</v>
      </c>
      <c r="M16" s="115">
        <f t="shared" ref="M16:M17" si="2">ROUND(F16*G16,2)</f>
        <v>0</v>
      </c>
      <c r="N16" s="115">
        <f t="shared" ref="N16:N17" si="3">ROUND(F16*I16,2)</f>
        <v>0</v>
      </c>
      <c r="O16" s="115">
        <f t="shared" ref="O16:O17" si="4">ROUND(F16*J16,2)</f>
        <v>0</v>
      </c>
      <c r="P16" s="115">
        <f t="shared" ref="P16:P17" si="5">ROUND(F16*K16,2)</f>
        <v>0</v>
      </c>
      <c r="Q16" s="115">
        <f t="shared" ref="Q16:Q17" si="6">SUM(N16:P16)</f>
        <v>0</v>
      </c>
      <c r="R16" s="120"/>
    </row>
    <row r="17" spans="2:24" s="111" customFormat="1" ht="30">
      <c r="B17" s="169">
        <v>2</v>
      </c>
      <c r="C17" s="118" t="s">
        <v>75</v>
      </c>
      <c r="D17" s="119" t="s">
        <v>174</v>
      </c>
      <c r="E17" s="114" t="s">
        <v>85</v>
      </c>
      <c r="F17" s="115">
        <v>1</v>
      </c>
      <c r="G17" s="116"/>
      <c r="H17" s="117"/>
      <c r="I17" s="115">
        <f t="shared" si="0"/>
        <v>0</v>
      </c>
      <c r="J17" s="116"/>
      <c r="K17" s="115"/>
      <c r="L17" s="116">
        <f t="shared" si="1"/>
        <v>0</v>
      </c>
      <c r="M17" s="115">
        <f t="shared" si="2"/>
        <v>0</v>
      </c>
      <c r="N17" s="115">
        <f t="shared" si="3"/>
        <v>0</v>
      </c>
      <c r="O17" s="115">
        <f t="shared" si="4"/>
        <v>0</v>
      </c>
      <c r="P17" s="115">
        <f t="shared" si="5"/>
        <v>0</v>
      </c>
      <c r="Q17" s="115">
        <f t="shared" si="6"/>
        <v>0</v>
      </c>
      <c r="R17" s="120"/>
    </row>
    <row r="18" spans="2:24" s="111" customFormat="1" ht="60">
      <c r="B18" s="169">
        <v>3</v>
      </c>
      <c r="C18" s="118" t="s">
        <v>75</v>
      </c>
      <c r="D18" s="119" t="s">
        <v>161</v>
      </c>
      <c r="E18" s="114" t="s">
        <v>85</v>
      </c>
      <c r="F18" s="115">
        <v>1</v>
      </c>
      <c r="G18" s="116"/>
      <c r="H18" s="117"/>
      <c r="I18" s="115">
        <f t="shared" ref="I18:I21" si="7">ROUND(G18*H18,2)</f>
        <v>0</v>
      </c>
      <c r="J18" s="116"/>
      <c r="K18" s="115"/>
      <c r="L18" s="116">
        <f t="shared" ref="L18:L21" si="8">SUM(I18:K18)</f>
        <v>0</v>
      </c>
      <c r="M18" s="115">
        <f t="shared" ref="M18:M21" si="9">ROUND(F18*G18,2)</f>
        <v>0</v>
      </c>
      <c r="N18" s="115">
        <f t="shared" ref="N18:N21" si="10">ROUND(F18*I18,2)</f>
        <v>0</v>
      </c>
      <c r="O18" s="115">
        <f t="shared" ref="O18:O21" si="11">ROUND(F18*J18,2)</f>
        <v>0</v>
      </c>
      <c r="P18" s="115">
        <f t="shared" ref="P18:P21" si="12">ROUND(F18*K18,2)</f>
        <v>0</v>
      </c>
      <c r="Q18" s="115">
        <f t="shared" ref="Q18:Q21" si="13">SUM(N18:P18)</f>
        <v>0</v>
      </c>
      <c r="R18" s="120"/>
    </row>
    <row r="19" spans="2:24" s="111" customFormat="1" ht="15">
      <c r="B19" s="169">
        <v>4</v>
      </c>
      <c r="C19" s="118" t="s">
        <v>75</v>
      </c>
      <c r="D19" s="119" t="s">
        <v>162</v>
      </c>
      <c r="E19" s="114" t="s">
        <v>85</v>
      </c>
      <c r="F19" s="115">
        <v>1</v>
      </c>
      <c r="G19" s="116"/>
      <c r="H19" s="117"/>
      <c r="I19" s="115">
        <f t="shared" si="7"/>
        <v>0</v>
      </c>
      <c r="J19" s="116"/>
      <c r="K19" s="115"/>
      <c r="L19" s="116">
        <f t="shared" si="8"/>
        <v>0</v>
      </c>
      <c r="M19" s="115">
        <f t="shared" si="9"/>
        <v>0</v>
      </c>
      <c r="N19" s="115">
        <f t="shared" si="10"/>
        <v>0</v>
      </c>
      <c r="O19" s="115">
        <f t="shared" si="11"/>
        <v>0</v>
      </c>
      <c r="P19" s="115">
        <f t="shared" si="12"/>
        <v>0</v>
      </c>
      <c r="Q19" s="115">
        <f t="shared" si="13"/>
        <v>0</v>
      </c>
      <c r="R19" s="120"/>
    </row>
    <row r="20" spans="2:24" s="111" customFormat="1" ht="30">
      <c r="B20" s="169">
        <v>5</v>
      </c>
      <c r="C20" s="118" t="s">
        <v>75</v>
      </c>
      <c r="D20" s="119" t="s">
        <v>163</v>
      </c>
      <c r="E20" s="114" t="s">
        <v>85</v>
      </c>
      <c r="F20" s="115">
        <v>1</v>
      </c>
      <c r="G20" s="116"/>
      <c r="H20" s="117"/>
      <c r="I20" s="115">
        <f t="shared" si="7"/>
        <v>0</v>
      </c>
      <c r="J20" s="116"/>
      <c r="K20" s="115"/>
      <c r="L20" s="116">
        <f t="shared" si="8"/>
        <v>0</v>
      </c>
      <c r="M20" s="115">
        <f t="shared" si="9"/>
        <v>0</v>
      </c>
      <c r="N20" s="115">
        <f t="shared" si="10"/>
        <v>0</v>
      </c>
      <c r="O20" s="115">
        <f t="shared" si="11"/>
        <v>0</v>
      </c>
      <c r="P20" s="115">
        <f t="shared" si="12"/>
        <v>0</v>
      </c>
      <c r="Q20" s="115">
        <f t="shared" si="13"/>
        <v>0</v>
      </c>
      <c r="R20" s="120"/>
    </row>
    <row r="21" spans="2:24" s="111" customFormat="1" ht="30">
      <c r="B21" s="169">
        <v>6</v>
      </c>
      <c r="C21" s="118" t="s">
        <v>75</v>
      </c>
      <c r="D21" s="119" t="s">
        <v>164</v>
      </c>
      <c r="E21" s="114" t="s">
        <v>83</v>
      </c>
      <c r="F21" s="115">
        <v>8</v>
      </c>
      <c r="G21" s="116"/>
      <c r="H21" s="117"/>
      <c r="I21" s="115">
        <f t="shared" si="7"/>
        <v>0</v>
      </c>
      <c r="J21" s="116"/>
      <c r="K21" s="115"/>
      <c r="L21" s="116">
        <f t="shared" si="8"/>
        <v>0</v>
      </c>
      <c r="M21" s="115">
        <f t="shared" si="9"/>
        <v>0</v>
      </c>
      <c r="N21" s="115">
        <f t="shared" si="10"/>
        <v>0</v>
      </c>
      <c r="O21" s="115">
        <f t="shared" si="11"/>
        <v>0</v>
      </c>
      <c r="P21" s="115">
        <f t="shared" si="12"/>
        <v>0</v>
      </c>
      <c r="Q21" s="115">
        <f t="shared" si="13"/>
        <v>0</v>
      </c>
      <c r="R21" s="120"/>
    </row>
    <row r="22" spans="2:24" s="111" customFormat="1" ht="15">
      <c r="B22" s="169">
        <v>7</v>
      </c>
      <c r="C22" s="118" t="s">
        <v>75</v>
      </c>
      <c r="D22" s="119" t="s">
        <v>165</v>
      </c>
      <c r="E22" s="114" t="s">
        <v>85</v>
      </c>
      <c r="F22" s="115">
        <v>6</v>
      </c>
      <c r="G22" s="116"/>
      <c r="H22" s="117"/>
      <c r="I22" s="115">
        <f t="shared" ref="I22:I25" si="14">ROUND(G22*H22,2)</f>
        <v>0</v>
      </c>
      <c r="J22" s="116"/>
      <c r="K22" s="115"/>
      <c r="L22" s="116">
        <f t="shared" ref="L22:L25" si="15">SUM(I22:K22)</f>
        <v>0</v>
      </c>
      <c r="M22" s="115">
        <f t="shared" ref="M22:M25" si="16">ROUND(F22*G22,2)</f>
        <v>0</v>
      </c>
      <c r="N22" s="115">
        <f t="shared" ref="N22:N25" si="17">ROUND(F22*I22,2)</f>
        <v>0</v>
      </c>
      <c r="O22" s="115">
        <f t="shared" ref="O22:O25" si="18">ROUND(F22*J22,2)</f>
        <v>0</v>
      </c>
      <c r="P22" s="115">
        <f t="shared" ref="P22:P25" si="19">ROUND(F22*K22,2)</f>
        <v>0</v>
      </c>
      <c r="Q22" s="115">
        <f t="shared" ref="Q22:Q25" si="20">SUM(N22:P22)</f>
        <v>0</v>
      </c>
      <c r="R22" s="120"/>
    </row>
    <row r="23" spans="2:24" s="111" customFormat="1" ht="15">
      <c r="B23" s="169">
        <v>8</v>
      </c>
      <c r="C23" s="118" t="s">
        <v>75</v>
      </c>
      <c r="D23" s="119" t="s">
        <v>166</v>
      </c>
      <c r="E23" s="114" t="s">
        <v>85</v>
      </c>
      <c r="F23" s="115">
        <v>4</v>
      </c>
      <c r="G23" s="116"/>
      <c r="H23" s="117"/>
      <c r="I23" s="115">
        <f t="shared" si="14"/>
        <v>0</v>
      </c>
      <c r="J23" s="116"/>
      <c r="K23" s="115"/>
      <c r="L23" s="116">
        <f t="shared" si="15"/>
        <v>0</v>
      </c>
      <c r="M23" s="115">
        <f t="shared" si="16"/>
        <v>0</v>
      </c>
      <c r="N23" s="115">
        <f t="shared" si="17"/>
        <v>0</v>
      </c>
      <c r="O23" s="115">
        <f t="shared" si="18"/>
        <v>0</v>
      </c>
      <c r="P23" s="115">
        <f t="shared" si="19"/>
        <v>0</v>
      </c>
      <c r="Q23" s="115">
        <f t="shared" si="20"/>
        <v>0</v>
      </c>
      <c r="R23" s="120"/>
    </row>
    <row r="24" spans="2:24" s="111" customFormat="1" ht="15">
      <c r="B24" s="169">
        <v>9</v>
      </c>
      <c r="C24" s="118" t="s">
        <v>75</v>
      </c>
      <c r="D24" s="119" t="s">
        <v>167</v>
      </c>
      <c r="E24" s="114" t="s">
        <v>85</v>
      </c>
      <c r="F24" s="115">
        <v>2</v>
      </c>
      <c r="G24" s="116"/>
      <c r="H24" s="117"/>
      <c r="I24" s="115">
        <f t="shared" si="14"/>
        <v>0</v>
      </c>
      <c r="J24" s="116"/>
      <c r="K24" s="115"/>
      <c r="L24" s="116">
        <f t="shared" si="15"/>
        <v>0</v>
      </c>
      <c r="M24" s="115">
        <f t="shared" si="16"/>
        <v>0</v>
      </c>
      <c r="N24" s="115">
        <f t="shared" si="17"/>
        <v>0</v>
      </c>
      <c r="O24" s="115">
        <f t="shared" si="18"/>
        <v>0</v>
      </c>
      <c r="P24" s="115">
        <f t="shared" si="19"/>
        <v>0</v>
      </c>
      <c r="Q24" s="115">
        <f t="shared" si="20"/>
        <v>0</v>
      </c>
      <c r="R24" s="120"/>
    </row>
    <row r="25" spans="2:24" s="111" customFormat="1" ht="15">
      <c r="B25" s="169">
        <v>10</v>
      </c>
      <c r="C25" s="118" t="s">
        <v>75</v>
      </c>
      <c r="D25" s="119" t="s">
        <v>169</v>
      </c>
      <c r="E25" s="114" t="s">
        <v>85</v>
      </c>
      <c r="F25" s="115">
        <v>2</v>
      </c>
      <c r="G25" s="116"/>
      <c r="H25" s="117"/>
      <c r="I25" s="115">
        <f t="shared" si="14"/>
        <v>0</v>
      </c>
      <c r="J25" s="116"/>
      <c r="K25" s="115"/>
      <c r="L25" s="116">
        <f t="shared" si="15"/>
        <v>0</v>
      </c>
      <c r="M25" s="115">
        <f t="shared" si="16"/>
        <v>0</v>
      </c>
      <c r="N25" s="115">
        <f t="shared" si="17"/>
        <v>0</v>
      </c>
      <c r="O25" s="115">
        <f t="shared" si="18"/>
        <v>0</v>
      </c>
      <c r="P25" s="115">
        <f t="shared" si="19"/>
        <v>0</v>
      </c>
      <c r="Q25" s="115">
        <f t="shared" si="20"/>
        <v>0</v>
      </c>
      <c r="R25" s="120"/>
    </row>
    <row r="26" spans="2:24" s="121" customFormat="1" ht="15">
      <c r="B26" s="122"/>
      <c r="C26" s="139"/>
      <c r="D26" s="123" t="s">
        <v>1</v>
      </c>
      <c r="E26" s="122"/>
      <c r="F26" s="124"/>
      <c r="G26" s="125"/>
      <c r="H26" s="126"/>
      <c r="I26" s="124"/>
      <c r="J26" s="125"/>
      <c r="K26" s="124"/>
      <c r="L26" s="125"/>
      <c r="M26" s="127">
        <f>SUM(M16:M25)</f>
        <v>0</v>
      </c>
      <c r="N26" s="127">
        <f t="shared" ref="N26:Q26" si="21">SUM(N16:N25)</f>
        <v>0</v>
      </c>
      <c r="O26" s="127">
        <f t="shared" si="21"/>
        <v>0</v>
      </c>
      <c r="P26" s="127">
        <f t="shared" si="21"/>
        <v>0</v>
      </c>
      <c r="Q26" s="127">
        <f t="shared" si="21"/>
        <v>0</v>
      </c>
    </row>
    <row r="27" spans="2:24" s="121" customFormat="1" ht="15">
      <c r="B27" s="122"/>
      <c r="C27" s="137"/>
      <c r="D27" s="317" t="s">
        <v>233</v>
      </c>
      <c r="E27" s="318"/>
      <c r="F27" s="318"/>
      <c r="G27" s="318"/>
      <c r="H27" s="318"/>
      <c r="I27" s="318"/>
      <c r="J27" s="318"/>
      <c r="K27" s="318"/>
      <c r="L27" s="319"/>
      <c r="M27" s="128"/>
      <c r="N27" s="124"/>
      <c r="O27" s="129">
        <f>ROUND(O26*3%,2)</f>
        <v>0</v>
      </c>
      <c r="P27" s="130"/>
      <c r="Q27" s="124">
        <f>O27</f>
        <v>0</v>
      </c>
    </row>
    <row r="28" spans="2:24" s="121" customFormat="1" ht="15">
      <c r="B28" s="122"/>
      <c r="C28" s="137"/>
      <c r="D28" s="317" t="s">
        <v>1</v>
      </c>
      <c r="E28" s="318"/>
      <c r="F28" s="318"/>
      <c r="G28" s="318"/>
      <c r="H28" s="318"/>
      <c r="I28" s="318"/>
      <c r="J28" s="318"/>
      <c r="K28" s="318"/>
      <c r="L28" s="319"/>
      <c r="M28" s="128"/>
      <c r="N28" s="124">
        <f>N27+N26</f>
        <v>0</v>
      </c>
      <c r="O28" s="124">
        <f>O27+O26</f>
        <v>0</v>
      </c>
      <c r="P28" s="124">
        <f>P27+P26</f>
        <v>0</v>
      </c>
      <c r="Q28" s="124">
        <f>Q27+Q26</f>
        <v>0</v>
      </c>
    </row>
    <row r="29" spans="2:24" s="121" customFormat="1" ht="15">
      <c r="B29" s="122"/>
      <c r="C29" s="137"/>
      <c r="D29" s="317" t="s">
        <v>234</v>
      </c>
      <c r="E29" s="318"/>
      <c r="F29" s="318"/>
      <c r="G29" s="318"/>
      <c r="H29" s="318"/>
      <c r="I29" s="318"/>
      <c r="J29" s="318"/>
      <c r="K29" s="318"/>
      <c r="L29" s="319"/>
      <c r="M29" s="128"/>
      <c r="N29" s="124"/>
      <c r="O29" s="129">
        <f>ROUND(O26*3%,2)</f>
        <v>0</v>
      </c>
      <c r="P29" s="130"/>
      <c r="Q29" s="124">
        <f>O29</f>
        <v>0</v>
      </c>
    </row>
    <row r="30" spans="2:24" s="121" customFormat="1" ht="15">
      <c r="B30" s="131"/>
      <c r="C30" s="138"/>
      <c r="D30" s="349" t="s">
        <v>35</v>
      </c>
      <c r="E30" s="350"/>
      <c r="F30" s="350"/>
      <c r="G30" s="350"/>
      <c r="H30" s="350"/>
      <c r="I30" s="350"/>
      <c r="J30" s="350"/>
      <c r="K30" s="350"/>
      <c r="L30" s="351"/>
      <c r="M30" s="132">
        <f>M26</f>
        <v>0</v>
      </c>
      <c r="N30" s="132">
        <f>N28</f>
        <v>0</v>
      </c>
      <c r="O30" s="132">
        <f>O29+O28</f>
        <v>0</v>
      </c>
      <c r="P30" s="132">
        <f>P28</f>
        <v>0</v>
      </c>
      <c r="Q30" s="132">
        <f>N30+O30+P30</f>
        <v>0</v>
      </c>
      <c r="S30" s="133"/>
      <c r="T30" s="133"/>
      <c r="U30" s="133"/>
      <c r="V30" s="133"/>
      <c r="W30" s="133"/>
    </row>
    <row r="31" spans="2:24" s="121" customFormat="1" ht="15" customHeight="1">
      <c r="B31" s="353" t="s">
        <v>17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134"/>
      <c r="P31" s="134"/>
      <c r="Q31" s="134">
        <f>SUM(Q30:Q30)</f>
        <v>0</v>
      </c>
      <c r="S31" s="133"/>
      <c r="W31" s="133"/>
    </row>
    <row r="32" spans="2:24" s="121" customFormat="1" ht="15" customHeight="1"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S32" s="133"/>
      <c r="W32" s="133"/>
      <c r="X32" s="135"/>
    </row>
    <row r="33" spans="2:24" s="121" customFormat="1" ht="15" customHeight="1"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S33" s="133"/>
      <c r="X33" s="135"/>
    </row>
    <row r="34" spans="2:24" s="121" customFormat="1" ht="14.25"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</row>
    <row r="35" spans="2:24" s="93" customFormat="1" ht="15">
      <c r="B35" s="298" t="s">
        <v>5</v>
      </c>
      <c r="C35" s="298"/>
      <c r="D35" s="302"/>
      <c r="E35" s="302"/>
      <c r="F35" s="302"/>
      <c r="G35" s="303"/>
      <c r="H35" s="303"/>
      <c r="I35" s="303"/>
      <c r="J35" s="298" t="s">
        <v>6</v>
      </c>
      <c r="K35" s="298"/>
      <c r="L35" s="298"/>
      <c r="M35" s="302"/>
      <c r="N35" s="302"/>
      <c r="O35" s="302"/>
      <c r="P35" s="302"/>
      <c r="Q35" s="302"/>
    </row>
    <row r="36" spans="2:24" s="93" customFormat="1" ht="15">
      <c r="B36" s="303"/>
      <c r="C36" s="303"/>
      <c r="D36" s="304" t="s">
        <v>30</v>
      </c>
      <c r="E36" s="304"/>
      <c r="F36" s="304"/>
      <c r="G36" s="303"/>
      <c r="H36" s="303"/>
      <c r="I36" s="303"/>
      <c r="J36" s="303"/>
      <c r="K36" s="303"/>
      <c r="L36" s="303"/>
      <c r="M36" s="304" t="s">
        <v>30</v>
      </c>
      <c r="N36" s="304"/>
      <c r="O36" s="304"/>
      <c r="P36" s="304"/>
      <c r="Q36" s="304"/>
    </row>
    <row r="37" spans="2:24" s="2" customFormat="1" ht="15"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</row>
    <row r="38" spans="2:24" s="2" customFormat="1" ht="15">
      <c r="B38" s="93"/>
      <c r="C38" s="93"/>
      <c r="D38" s="93"/>
      <c r="E38" s="16"/>
      <c r="F38" s="16"/>
      <c r="G38" s="16"/>
      <c r="H38" s="16"/>
      <c r="I38" s="16"/>
      <c r="J38" s="298" t="s">
        <v>7</v>
      </c>
      <c r="K38" s="298"/>
      <c r="L38" s="298"/>
      <c r="M38" s="299"/>
      <c r="N38" s="299"/>
      <c r="O38" s="93"/>
      <c r="P38" s="93"/>
      <c r="Q38" s="93"/>
    </row>
    <row r="39" spans="2:24" s="13" customFormat="1">
      <c r="B39" s="93"/>
      <c r="C39" s="93"/>
      <c r="D39" s="93"/>
      <c r="O39" s="93"/>
      <c r="P39" s="93"/>
      <c r="Q39" s="93"/>
    </row>
  </sheetData>
  <mergeCells count="58">
    <mergeCell ref="A5:C5"/>
    <mergeCell ref="D5:Q5"/>
    <mergeCell ref="D27:L27"/>
    <mergeCell ref="D28:L28"/>
    <mergeCell ref="A1:Q1"/>
    <mergeCell ref="A2:Q2"/>
    <mergeCell ref="B3:Q3"/>
    <mergeCell ref="A4:C4"/>
    <mergeCell ref="D4:Q4"/>
    <mergeCell ref="A6:C6"/>
    <mergeCell ref="D6:Q6"/>
    <mergeCell ref="A7:C7"/>
    <mergeCell ref="D7:Q7"/>
    <mergeCell ref="A8:B8"/>
    <mergeCell ref="E8:F8"/>
    <mergeCell ref="G8:I8"/>
    <mergeCell ref="J8:M8"/>
    <mergeCell ref="N8:O8"/>
    <mergeCell ref="B9:J9"/>
    <mergeCell ref="K9:L9"/>
    <mergeCell ref="P9:Q9"/>
    <mergeCell ref="B10:Q10"/>
    <mergeCell ref="B11:B14"/>
    <mergeCell ref="C11:C14"/>
    <mergeCell ref="D11:D14"/>
    <mergeCell ref="E11:E14"/>
    <mergeCell ref="F11:F14"/>
    <mergeCell ref="G11:L11"/>
    <mergeCell ref="B32:Q32"/>
    <mergeCell ref="M11:Q11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D29:L29"/>
    <mergeCell ref="D30:L30"/>
    <mergeCell ref="B31:N31"/>
    <mergeCell ref="J38:L38"/>
    <mergeCell ref="M38:N38"/>
    <mergeCell ref="B33:Q33"/>
    <mergeCell ref="B34:Q34"/>
    <mergeCell ref="B35:C35"/>
    <mergeCell ref="D35:F35"/>
    <mergeCell ref="G35:I35"/>
    <mergeCell ref="J35:L35"/>
    <mergeCell ref="M35:Q35"/>
    <mergeCell ref="B36:C36"/>
    <mergeCell ref="D36:F36"/>
    <mergeCell ref="G36:L36"/>
    <mergeCell ref="M36:Q36"/>
    <mergeCell ref="B37:Q3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0"/>
  <sheetViews>
    <sheetView topLeftCell="A7" zoomScale="115" zoomScaleNormal="115" workbookViewId="0">
      <selection activeCell="B23" sqref="B23:Q23"/>
    </sheetView>
  </sheetViews>
  <sheetFormatPr defaultColWidth="9.140625" defaultRowHeight="12.75"/>
  <cols>
    <col min="1" max="1" width="4.140625" style="105" customWidth="1"/>
    <col min="2" max="2" width="8" style="105" customWidth="1"/>
    <col min="3" max="3" width="8.140625" style="105" customWidth="1"/>
    <col min="4" max="4" width="38.7109375" style="105" customWidth="1"/>
    <col min="5" max="5" width="6.28515625" style="105" customWidth="1"/>
    <col min="6" max="6" width="7.28515625" style="105" customWidth="1"/>
    <col min="7" max="7" width="6.7109375" style="105" customWidth="1"/>
    <col min="8" max="8" width="8.28515625" style="105" customWidth="1"/>
    <col min="9" max="9" width="7.28515625" style="105" customWidth="1"/>
    <col min="10" max="10" width="8.28515625" style="105" customWidth="1"/>
    <col min="11" max="11" width="6.7109375" style="105" customWidth="1"/>
    <col min="12" max="12" width="8.85546875" style="105" customWidth="1"/>
    <col min="13" max="13" width="9.28515625" style="105" customWidth="1"/>
    <col min="14" max="14" width="9.42578125" style="105" customWidth="1"/>
    <col min="15" max="15" width="9.7109375" style="105" customWidth="1"/>
    <col min="16" max="16" width="9" style="105" customWidth="1"/>
    <col min="17" max="17" width="10.42578125" style="105" customWidth="1"/>
    <col min="18" max="16384" width="9.140625" style="105"/>
  </cols>
  <sheetData>
    <row r="1" spans="1:19" ht="23.25">
      <c r="A1" s="333" t="s">
        <v>223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19" ht="18.75">
      <c r="A2" s="334" t="s">
        <v>224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</row>
    <row r="3" spans="1:19">
      <c r="B3" s="335" t="s">
        <v>18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9" ht="15">
      <c r="A4" s="232" t="s">
        <v>19</v>
      </c>
      <c r="B4" s="232"/>
      <c r="C4" s="232"/>
      <c r="D4" s="261" t="str">
        <f>D5</f>
        <v>LIFTA-PACĒLĀJA IERĪKOŠANA VSIA "SLIMNĪCA "ĢINTERMUIŽA"" BĒRNU NODAĻĀ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</row>
    <row r="5" spans="1:19" ht="15">
      <c r="A5" s="232" t="s">
        <v>36</v>
      </c>
      <c r="B5" s="232"/>
      <c r="C5" s="232"/>
      <c r="D5" s="261" t="str">
        <f>Sagat.d.!D5:Q5</f>
        <v>LIFTA-PACĒLĀJA IERĪKOŠANA VSIA "SLIMNĪCA "ĢINTERMUIŽA"" BĒRNU NODAĻĀ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</row>
    <row r="6" spans="1:19" ht="15">
      <c r="A6" s="232" t="s">
        <v>20</v>
      </c>
      <c r="B6" s="232"/>
      <c r="C6" s="232"/>
      <c r="D6" s="233" t="str">
        <f>Kopizm.!C11</f>
        <v>FILOZOFU IELA 69, JELGAVA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</row>
    <row r="7" spans="1:19" ht="15">
      <c r="A7" s="232" t="s">
        <v>21</v>
      </c>
      <c r="B7" s="232"/>
      <c r="C7" s="232"/>
      <c r="D7" s="233" t="str">
        <f>Kopizm.!C12</f>
        <v>16-024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</row>
    <row r="8" spans="1:19" ht="18.75">
      <c r="A8" s="232" t="s">
        <v>8</v>
      </c>
      <c r="B8" s="232"/>
      <c r="C8" s="206"/>
      <c r="D8" s="207" t="s">
        <v>23</v>
      </c>
      <c r="E8" s="336" t="s">
        <v>225</v>
      </c>
      <c r="F8" s="336"/>
      <c r="G8" s="337" t="s">
        <v>24</v>
      </c>
      <c r="H8" s="337"/>
      <c r="I8" s="337"/>
      <c r="J8" s="335" t="s">
        <v>25</v>
      </c>
      <c r="K8" s="335"/>
      <c r="L8" s="335"/>
      <c r="M8" s="335"/>
      <c r="N8" s="338">
        <f>Q22</f>
        <v>0</v>
      </c>
      <c r="O8" s="339"/>
      <c r="P8" s="106" t="s">
        <v>64</v>
      </c>
      <c r="Q8" s="107"/>
    </row>
    <row r="9" spans="1:19">
      <c r="B9" s="340"/>
      <c r="C9" s="340"/>
      <c r="D9" s="340"/>
      <c r="E9" s="340"/>
      <c r="F9" s="340"/>
      <c r="G9" s="340"/>
      <c r="H9" s="340"/>
      <c r="I9" s="340"/>
      <c r="J9" s="340"/>
      <c r="K9" s="340" t="s">
        <v>0</v>
      </c>
      <c r="L9" s="340"/>
      <c r="M9" s="206">
        <f>Kopizm.!E13</f>
        <v>0</v>
      </c>
      <c r="N9" s="205" t="s">
        <v>22</v>
      </c>
      <c r="O9" s="209"/>
      <c r="P9" s="341"/>
      <c r="Q9" s="341"/>
    </row>
    <row r="10" spans="1:19" ht="13.5" thickBot="1"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</row>
    <row r="11" spans="1:19" s="108" customFormat="1" ht="13.5" thickBot="1">
      <c r="B11" s="343" t="s">
        <v>13</v>
      </c>
      <c r="C11" s="343" t="s">
        <v>4</v>
      </c>
      <c r="D11" s="343" t="s">
        <v>2</v>
      </c>
      <c r="E11" s="343" t="s">
        <v>65</v>
      </c>
      <c r="F11" s="343" t="s">
        <v>66</v>
      </c>
      <c r="G11" s="346" t="s">
        <v>3</v>
      </c>
      <c r="H11" s="347"/>
      <c r="I11" s="347"/>
      <c r="J11" s="347"/>
      <c r="K11" s="347"/>
      <c r="L11" s="348"/>
      <c r="M11" s="346" t="s">
        <v>33</v>
      </c>
      <c r="N11" s="347"/>
      <c r="O11" s="347"/>
      <c r="P11" s="347"/>
      <c r="Q11" s="348"/>
    </row>
    <row r="12" spans="1:19" s="108" customFormat="1">
      <c r="B12" s="344"/>
      <c r="C12" s="344"/>
      <c r="D12" s="344"/>
      <c r="E12" s="344"/>
      <c r="F12" s="344"/>
      <c r="G12" s="343" t="s">
        <v>32</v>
      </c>
      <c r="H12" s="343" t="s">
        <v>67</v>
      </c>
      <c r="I12" s="343" t="s">
        <v>68</v>
      </c>
      <c r="J12" s="343" t="s">
        <v>69</v>
      </c>
      <c r="K12" s="343" t="s">
        <v>70</v>
      </c>
      <c r="L12" s="343" t="s">
        <v>71</v>
      </c>
      <c r="M12" s="343" t="s">
        <v>34</v>
      </c>
      <c r="N12" s="343" t="s">
        <v>68</v>
      </c>
      <c r="O12" s="343" t="s">
        <v>69</v>
      </c>
      <c r="P12" s="343" t="s">
        <v>70</v>
      </c>
      <c r="Q12" s="343" t="s">
        <v>72</v>
      </c>
      <c r="S12" s="108">
        <f>G16/8</f>
        <v>0</v>
      </c>
    </row>
    <row r="13" spans="1:19" s="108" customFormat="1"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S13" s="108">
        <f>15*8</f>
        <v>120</v>
      </c>
    </row>
    <row r="14" spans="1:19" s="108" customFormat="1" ht="13.5" thickBot="1"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</row>
    <row r="15" spans="1:19" ht="15.75" thickBot="1">
      <c r="B15" s="109">
        <v>1</v>
      </c>
      <c r="C15" s="109">
        <v>2</v>
      </c>
      <c r="D15" s="109">
        <v>3</v>
      </c>
      <c r="E15" s="109">
        <v>4</v>
      </c>
      <c r="F15" s="109">
        <v>5</v>
      </c>
      <c r="G15" s="110">
        <v>6</v>
      </c>
      <c r="H15" s="110">
        <v>7</v>
      </c>
      <c r="I15" s="110">
        <v>8</v>
      </c>
      <c r="J15" s="110">
        <v>9</v>
      </c>
      <c r="K15" s="110">
        <v>10</v>
      </c>
      <c r="L15" s="110">
        <v>11</v>
      </c>
      <c r="M15" s="109">
        <v>12</v>
      </c>
      <c r="N15" s="109">
        <v>13</v>
      </c>
      <c r="O15" s="109">
        <v>14</v>
      </c>
      <c r="P15" s="109">
        <v>15</v>
      </c>
      <c r="Q15" s="109">
        <v>16</v>
      </c>
    </row>
    <row r="16" spans="1:19" s="111" customFormat="1" ht="30">
      <c r="B16" s="169">
        <v>1</v>
      </c>
      <c r="C16" s="118" t="s">
        <v>75</v>
      </c>
      <c r="D16" s="119" t="s">
        <v>228</v>
      </c>
      <c r="E16" s="114" t="s">
        <v>85</v>
      </c>
      <c r="F16" s="115">
        <v>1</v>
      </c>
      <c r="G16" s="116"/>
      <c r="H16" s="117"/>
      <c r="I16" s="115">
        <f t="shared" ref="I16" si="0">ROUND(G16*H16,2)</f>
        <v>0</v>
      </c>
      <c r="J16" s="116"/>
      <c r="K16" s="115"/>
      <c r="L16" s="116">
        <f t="shared" ref="L16" si="1">SUM(I16:K16)</f>
        <v>0</v>
      </c>
      <c r="M16" s="115">
        <f t="shared" ref="M16" si="2">ROUND(F16*G16,2)</f>
        <v>0</v>
      </c>
      <c r="N16" s="115">
        <f t="shared" ref="N16" si="3">ROUND(F16*I16,2)</f>
        <v>0</v>
      </c>
      <c r="O16" s="115">
        <f t="shared" ref="O16" si="4">ROUND(F16*J16,2)</f>
        <v>0</v>
      </c>
      <c r="P16" s="115">
        <f t="shared" ref="P16" si="5">ROUND(F16*K16,2)</f>
        <v>0</v>
      </c>
      <c r="Q16" s="115">
        <f t="shared" ref="Q16" si="6">SUM(N16:P16)</f>
        <v>0</v>
      </c>
      <c r="R16" s="120"/>
    </row>
    <row r="17" spans="2:24" s="121" customFormat="1" ht="15">
      <c r="B17" s="122"/>
      <c r="C17" s="139"/>
      <c r="D17" s="123" t="s">
        <v>1</v>
      </c>
      <c r="E17" s="122"/>
      <c r="F17" s="124"/>
      <c r="G17" s="125"/>
      <c r="H17" s="126"/>
      <c r="I17" s="124"/>
      <c r="J17" s="125"/>
      <c r="K17" s="124"/>
      <c r="L17" s="125"/>
      <c r="M17" s="127">
        <f>SUM(M16:M16)</f>
        <v>0</v>
      </c>
      <c r="N17" s="127">
        <f>SUM(N16:N16)</f>
        <v>0</v>
      </c>
      <c r="O17" s="127">
        <f>SUM(O16:O16)</f>
        <v>0</v>
      </c>
      <c r="P17" s="127">
        <f>SUM(P16:P16)</f>
        <v>0</v>
      </c>
      <c r="Q17" s="127">
        <f>SUM(Q16:Q16)</f>
        <v>0</v>
      </c>
    </row>
    <row r="18" spans="2:24" s="121" customFormat="1" ht="15">
      <c r="B18" s="122"/>
      <c r="C18" s="137"/>
      <c r="D18" s="317" t="s">
        <v>233</v>
      </c>
      <c r="E18" s="318"/>
      <c r="F18" s="318"/>
      <c r="G18" s="318"/>
      <c r="H18" s="318"/>
      <c r="I18" s="318"/>
      <c r="J18" s="318"/>
      <c r="K18" s="318"/>
      <c r="L18" s="319"/>
      <c r="M18" s="128"/>
      <c r="N18" s="124"/>
      <c r="O18" s="129">
        <f>ROUND(O17*3%,2)</f>
        <v>0</v>
      </c>
      <c r="P18" s="130"/>
      <c r="Q18" s="124">
        <f>O18</f>
        <v>0</v>
      </c>
    </row>
    <row r="19" spans="2:24" s="121" customFormat="1" ht="15">
      <c r="B19" s="122"/>
      <c r="C19" s="137"/>
      <c r="D19" s="317" t="s">
        <v>1</v>
      </c>
      <c r="E19" s="318"/>
      <c r="F19" s="318"/>
      <c r="G19" s="318"/>
      <c r="H19" s="318"/>
      <c r="I19" s="318"/>
      <c r="J19" s="318"/>
      <c r="K19" s="318"/>
      <c r="L19" s="319"/>
      <c r="M19" s="128"/>
      <c r="N19" s="124">
        <f>N18+N17</f>
        <v>0</v>
      </c>
      <c r="O19" s="124">
        <f>O18+O17</f>
        <v>0</v>
      </c>
      <c r="P19" s="124">
        <f>P18+P17</f>
        <v>0</v>
      </c>
      <c r="Q19" s="124">
        <f>Q18+Q17</f>
        <v>0</v>
      </c>
    </row>
    <row r="20" spans="2:24" s="121" customFormat="1" ht="15">
      <c r="B20" s="122"/>
      <c r="C20" s="137"/>
      <c r="D20" s="317" t="s">
        <v>234</v>
      </c>
      <c r="E20" s="318"/>
      <c r="F20" s="318"/>
      <c r="G20" s="318"/>
      <c r="H20" s="318"/>
      <c r="I20" s="318"/>
      <c r="J20" s="318"/>
      <c r="K20" s="318"/>
      <c r="L20" s="319"/>
      <c r="M20" s="128"/>
      <c r="N20" s="124"/>
      <c r="O20" s="129">
        <f>ROUND(O17*3%,2)</f>
        <v>0</v>
      </c>
      <c r="P20" s="130"/>
      <c r="Q20" s="124">
        <f>O20</f>
        <v>0</v>
      </c>
    </row>
    <row r="21" spans="2:24" s="121" customFormat="1" ht="15">
      <c r="B21" s="131"/>
      <c r="C21" s="138"/>
      <c r="D21" s="349" t="s">
        <v>35</v>
      </c>
      <c r="E21" s="350"/>
      <c r="F21" s="350"/>
      <c r="G21" s="350"/>
      <c r="H21" s="350"/>
      <c r="I21" s="350"/>
      <c r="J21" s="350"/>
      <c r="K21" s="350"/>
      <c r="L21" s="351"/>
      <c r="M21" s="132">
        <f>M17</f>
        <v>0</v>
      </c>
      <c r="N21" s="132">
        <f>N19</f>
        <v>0</v>
      </c>
      <c r="O21" s="132">
        <f>O20+O19</f>
        <v>0</v>
      </c>
      <c r="P21" s="132">
        <f>P19</f>
        <v>0</v>
      </c>
      <c r="Q21" s="132">
        <f>N21+O21+P21</f>
        <v>0</v>
      </c>
      <c r="S21" s="133"/>
      <c r="T21" s="133"/>
      <c r="U21" s="133"/>
      <c r="V21" s="133"/>
      <c r="W21" s="133"/>
    </row>
    <row r="22" spans="2:24" s="121" customFormat="1" ht="15" customHeight="1">
      <c r="B22" s="353" t="s">
        <v>17</v>
      </c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134"/>
      <c r="P22" s="134"/>
      <c r="Q22" s="134">
        <f>SUM(Q21:Q21)</f>
        <v>0</v>
      </c>
      <c r="S22" s="133"/>
      <c r="W22" s="133"/>
    </row>
    <row r="23" spans="2:24" s="121" customFormat="1" ht="15" customHeight="1"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S23" s="133"/>
      <c r="W23" s="133"/>
      <c r="X23" s="135"/>
    </row>
    <row r="24" spans="2:24" s="121" customFormat="1" ht="15" customHeight="1"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S24" s="133"/>
      <c r="X24" s="135"/>
    </row>
    <row r="25" spans="2:24" s="121" customFormat="1" ht="14.25"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</row>
    <row r="26" spans="2:24" s="93" customFormat="1" ht="15">
      <c r="B26" s="298" t="s">
        <v>5</v>
      </c>
      <c r="C26" s="298"/>
      <c r="D26" s="302"/>
      <c r="E26" s="302"/>
      <c r="F26" s="302"/>
      <c r="G26" s="303"/>
      <c r="H26" s="303"/>
      <c r="I26" s="303"/>
      <c r="J26" s="298" t="s">
        <v>6</v>
      </c>
      <c r="K26" s="298"/>
      <c r="L26" s="298"/>
      <c r="M26" s="302"/>
      <c r="N26" s="302"/>
      <c r="O26" s="302"/>
      <c r="P26" s="302"/>
      <c r="Q26" s="302"/>
    </row>
    <row r="27" spans="2:24" s="93" customFormat="1" ht="15">
      <c r="B27" s="303"/>
      <c r="C27" s="303"/>
      <c r="D27" s="304" t="s">
        <v>30</v>
      </c>
      <c r="E27" s="304"/>
      <c r="F27" s="304"/>
      <c r="G27" s="303"/>
      <c r="H27" s="303"/>
      <c r="I27" s="303"/>
      <c r="J27" s="303"/>
      <c r="K27" s="303"/>
      <c r="L27" s="303"/>
      <c r="M27" s="304" t="s">
        <v>30</v>
      </c>
      <c r="N27" s="304"/>
      <c r="O27" s="304"/>
      <c r="P27" s="304"/>
      <c r="Q27" s="304"/>
    </row>
    <row r="28" spans="2:24" s="2" customFormat="1" ht="15"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</row>
    <row r="29" spans="2:24" s="2" customFormat="1" ht="15">
      <c r="B29" s="93"/>
      <c r="C29" s="93"/>
      <c r="D29" s="93"/>
      <c r="E29" s="16"/>
      <c r="F29" s="16"/>
      <c r="G29" s="16"/>
      <c r="H29" s="16"/>
      <c r="I29" s="16"/>
      <c r="J29" s="298" t="s">
        <v>7</v>
      </c>
      <c r="K29" s="298"/>
      <c r="L29" s="298"/>
      <c r="M29" s="299"/>
      <c r="N29" s="299"/>
      <c r="O29" s="93"/>
      <c r="P29" s="93"/>
      <c r="Q29" s="93"/>
    </row>
    <row r="30" spans="2:24" s="13" customFormat="1">
      <c r="B30" s="93"/>
      <c r="C30" s="93"/>
      <c r="D30" s="93"/>
      <c r="O30" s="93"/>
      <c r="P30" s="93"/>
      <c r="Q30" s="93"/>
    </row>
  </sheetData>
  <mergeCells count="58">
    <mergeCell ref="J29:L29"/>
    <mergeCell ref="M29:N29"/>
    <mergeCell ref="B22:N22"/>
    <mergeCell ref="B23:Q23"/>
    <mergeCell ref="B24:Q24"/>
    <mergeCell ref="B25:Q25"/>
    <mergeCell ref="B26:C26"/>
    <mergeCell ref="D26:F26"/>
    <mergeCell ref="G26:I26"/>
    <mergeCell ref="J26:L26"/>
    <mergeCell ref="M26:Q26"/>
    <mergeCell ref="B27:C27"/>
    <mergeCell ref="D27:F27"/>
    <mergeCell ref="G27:L27"/>
    <mergeCell ref="M27:Q27"/>
    <mergeCell ref="B28:Q28"/>
    <mergeCell ref="D21:L21"/>
    <mergeCell ref="M11:Q11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D18:L18"/>
    <mergeCell ref="D19:L19"/>
    <mergeCell ref="D20:L20"/>
    <mergeCell ref="B9:J9"/>
    <mergeCell ref="K9:L9"/>
    <mergeCell ref="P9:Q9"/>
    <mergeCell ref="B10:Q10"/>
    <mergeCell ref="B11:B14"/>
    <mergeCell ref="C11:C14"/>
    <mergeCell ref="D11:D14"/>
    <mergeCell ref="E11:E14"/>
    <mergeCell ref="F11:F14"/>
    <mergeCell ref="G11:L11"/>
    <mergeCell ref="A6:C6"/>
    <mergeCell ref="D6:Q6"/>
    <mergeCell ref="A7:C7"/>
    <mergeCell ref="D7:Q7"/>
    <mergeCell ref="A8:B8"/>
    <mergeCell ref="E8:F8"/>
    <mergeCell ref="G8:I8"/>
    <mergeCell ref="J8:M8"/>
    <mergeCell ref="N8:O8"/>
    <mergeCell ref="A5:C5"/>
    <mergeCell ref="D5:Q5"/>
    <mergeCell ref="A1:Q1"/>
    <mergeCell ref="A2:Q2"/>
    <mergeCell ref="B3:Q3"/>
    <mergeCell ref="A4:C4"/>
    <mergeCell ref="D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9</vt:i4>
      </vt:variant>
      <vt:variant>
        <vt:lpstr>Diapazoni ar nosaukumiem</vt:lpstr>
      </vt:variant>
      <vt:variant>
        <vt:i4>1</vt:i4>
      </vt:variant>
    </vt:vector>
  </HeadingPairs>
  <TitlesOfParts>
    <vt:vector size="10" baseType="lpstr">
      <vt:lpstr>Kopizm.</vt:lpstr>
      <vt:lpstr>Būvn.koptāme</vt:lpstr>
      <vt:lpstr>Kopsavilkums Nr.1</vt:lpstr>
      <vt:lpstr>Sagat.d.</vt:lpstr>
      <vt:lpstr>Celtn.darbi</vt:lpstr>
      <vt:lpstr>EL</vt:lpstr>
      <vt:lpstr>Ugdz_apzin</vt:lpstr>
      <vt:lpstr>AVK</vt:lpstr>
      <vt:lpstr>Lifts</vt:lpstr>
      <vt:lpstr>Sagat.d.!Drukas_apgabals</vt:lpstr>
    </vt:vector>
  </TitlesOfParts>
  <Company>KOMUNALPROJEKTS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</dc:creator>
  <cp:lastModifiedBy>ModrisPutns</cp:lastModifiedBy>
  <cp:lastPrinted>2017-05-08T08:20:24Z</cp:lastPrinted>
  <dcterms:created xsi:type="dcterms:W3CDTF">1998-06-22T08:16:43Z</dcterms:created>
  <dcterms:modified xsi:type="dcterms:W3CDTF">2017-05-26T10:52:51Z</dcterms:modified>
</cp:coreProperties>
</file>