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gintermuiza-my.sharepoint.com/personal/modris_putns_gintermuiza_lv/Documents/Documents/majas lapai/"/>
    </mc:Choice>
  </mc:AlternateContent>
  <xr:revisionPtr revIDLastSave="2" documentId="8_{80660B27-FC44-4CF6-96E4-2409BEB8D8E2}" xr6:coauthVersionLast="47" xr6:coauthVersionMax="47" xr10:uidLastSave="{4E7E69FA-A40B-4F45-864B-1EB78A287F08}"/>
  <bookViews>
    <workbookView xWindow="28680" yWindow="-120" windowWidth="29040" windowHeight="15720" xr2:uid="{00000000-000D-0000-FFFF-FFFF00000000}"/>
  </bookViews>
  <sheets>
    <sheet name="PZ_aprēķins" sheetId="12" r:id="rId1"/>
    <sheet name="Bilance" sheetId="11" r:id="rId2"/>
    <sheet name="Naudas_plūsma" sheetId="5" r:id="rId3"/>
  </sheets>
  <externalReferences>
    <externalReference r:id="rId4"/>
  </externalReferences>
  <definedNames>
    <definedName name="dff">#NAME?</definedName>
    <definedName name="_xlnm.Print_Area" localSheetId="2">Naudas_plūsma!$A$1:$E$143</definedName>
    <definedName name="_xlnm.Print_Titles" localSheetId="1">Bilance!$1:$2</definedName>
    <definedName name="_xlnm.Print_Titles" localSheetId="2">Naudas_plūsma!$1:$2</definedName>
    <definedName name="_xlnm.Print_Titles" localSheetId="0">PZ_aprēķins!$1:$2</definedName>
    <definedName name="hh">#REF!</definedName>
    <definedName name="izm.kods">#REF!</definedName>
    <definedName name="izm.kods_1">[1]izm.posteni!$A$2:$A$216</definedName>
    <definedName name="izm.nos">#REF!</definedName>
    <definedName name="izm.nos_1">[1]izm.posteni!$B$2:$B$216</definedName>
    <definedName name="S5\">#REF!</definedName>
    <definedName name="Str.">#REF!</definedName>
    <definedName name="Str.vien.nos.">#REF!</definedName>
    <definedName name="Struktura">#REF!</definedName>
    <definedName name="Struktūrvien.kodi2">#REF!</definedName>
    <definedName name="Struktūrvien.kodi2_1">[1]strukturkodi!$B$2:$B$232</definedName>
    <definedName name="Struktūrvien.kods">#REF!</definedName>
    <definedName name="Struktūrvien.kods_1">[1]strukturkodi!$A$2:$A$232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5" l="1"/>
  <c r="D12" i="5"/>
  <c r="D15" i="5"/>
  <c r="D18" i="5"/>
  <c r="D24" i="5"/>
  <c r="D27" i="5"/>
  <c r="D35" i="5"/>
  <c r="D42" i="5"/>
  <c r="D47" i="5"/>
  <c r="D89" i="5"/>
  <c r="D101" i="5"/>
  <c r="D98" i="5" s="1"/>
  <c r="D95" i="5" s="1"/>
  <c r="D92" i="5" s="1"/>
  <c r="D126" i="5"/>
  <c r="D123" i="5" s="1"/>
  <c r="D120" i="5" s="1"/>
  <c r="D117" i="5" s="1"/>
  <c r="D114" i="5" s="1"/>
  <c r="D111" i="5" s="1"/>
  <c r="D110" i="5" s="1"/>
  <c r="D107" i="5" s="1"/>
  <c r="D130" i="5" s="1"/>
  <c r="D88" i="5" l="1"/>
  <c r="D85" i="5" s="1"/>
  <c r="D82" i="5" s="1"/>
  <c r="D79" i="5" s="1"/>
  <c r="D76" i="5" s="1"/>
  <c r="D73" i="5" s="1"/>
  <c r="D72" i="5" s="1"/>
  <c r="D69" i="5" s="1"/>
  <c r="D66" i="5" s="1"/>
  <c r="D63" i="5" s="1"/>
  <c r="D60" i="5" s="1"/>
  <c r="D57" i="5" s="1"/>
  <c r="D56" i="5" s="1"/>
  <c r="D55" i="5" s="1"/>
  <c r="D53" i="5" s="1"/>
  <c r="D105" i="5" s="1"/>
  <c r="D34" i="5"/>
  <c r="D6" i="5"/>
  <c r="D5" i="5" s="1"/>
  <c r="D45" i="5"/>
  <c r="E39" i="5" l="1"/>
  <c r="E44" i="5"/>
  <c r="E30" i="5"/>
  <c r="E13" i="5"/>
  <c r="E31" i="5"/>
  <c r="E29" i="5"/>
  <c r="E28" i="5"/>
  <c r="E20" i="5"/>
  <c r="E10" i="5"/>
  <c r="E9" i="5"/>
  <c r="E8" i="5"/>
  <c r="C85" i="5" l="1"/>
  <c r="C31" i="5"/>
  <c r="C29" i="5"/>
  <c r="C10" i="5"/>
  <c r="C9" i="5"/>
  <c r="C8" i="5"/>
  <c r="D6" i="11" l="1"/>
  <c r="D3" i="11" s="1"/>
  <c r="D47" i="11"/>
  <c r="D43" i="11"/>
  <c r="D32" i="11"/>
  <c r="D29" i="11"/>
  <c r="D17" i="11"/>
  <c r="D58" i="11" s="1"/>
  <c r="D11" i="11"/>
  <c r="D5" i="12"/>
  <c r="D15" i="12" s="1"/>
  <c r="D22" i="12" s="1"/>
  <c r="D10" i="11" l="1"/>
  <c r="D26" i="11" s="1"/>
  <c r="D57" i="11"/>
  <c r="D56" i="11" s="1"/>
  <c r="D60" i="11" s="1"/>
  <c r="C126" i="5" l="1"/>
  <c r="C123" i="5"/>
  <c r="C120" i="5"/>
  <c r="C117" i="5"/>
  <c r="C114" i="5"/>
  <c r="C111" i="5"/>
  <c r="C101" i="5"/>
  <c r="C98" i="5"/>
  <c r="C95" i="5"/>
  <c r="C92" i="5"/>
  <c r="C89" i="5"/>
  <c r="C82" i="5"/>
  <c r="C79" i="5"/>
  <c r="C76" i="5"/>
  <c r="C73" i="5"/>
  <c r="C69" i="5"/>
  <c r="C66" i="5"/>
  <c r="C63" i="5"/>
  <c r="C60" i="5"/>
  <c r="C57" i="5"/>
  <c r="C47" i="5"/>
  <c r="C42" i="5"/>
  <c r="C27" i="5"/>
  <c r="C24" i="5"/>
  <c r="C18" i="5"/>
  <c r="C15" i="5"/>
  <c r="C12" i="5"/>
  <c r="C47" i="11"/>
  <c r="C43" i="11"/>
  <c r="C39" i="11"/>
  <c r="C32" i="11"/>
  <c r="C29" i="11"/>
  <c r="C17" i="11"/>
  <c r="C16" i="11"/>
  <c r="C11" i="11" s="1"/>
  <c r="C6" i="11"/>
  <c r="C3" i="11" s="1"/>
  <c r="C5" i="12"/>
  <c r="C15" i="12" s="1"/>
  <c r="C22" i="12" s="1"/>
  <c r="C7" i="5" l="1"/>
  <c r="C6" i="5" s="1"/>
  <c r="C5" i="5" s="1"/>
  <c r="C28" i="11"/>
  <c r="C35" i="5"/>
  <c r="C34" i="5" s="1"/>
  <c r="C72" i="5"/>
  <c r="C56" i="5"/>
  <c r="C110" i="5"/>
  <c r="C107" i="5" s="1"/>
  <c r="C130" i="5" s="1"/>
  <c r="C88" i="5"/>
  <c r="C10" i="11"/>
  <c r="C26" i="11" s="1"/>
  <c r="C42" i="11"/>
  <c r="C45" i="5" l="1"/>
  <c r="C54" i="11"/>
  <c r="C55" i="5"/>
  <c r="C53" i="5" s="1"/>
  <c r="C105" i="5" s="1"/>
  <c r="C133" i="5" l="1"/>
  <c r="C58" i="11"/>
  <c r="C59" i="11" s="1"/>
  <c r="E123" i="5"/>
  <c r="E120" i="5"/>
  <c r="E117" i="5"/>
  <c r="E114" i="5"/>
  <c r="E111" i="5"/>
  <c r="E101" i="5"/>
  <c r="E98" i="5"/>
  <c r="E95" i="5"/>
  <c r="E92" i="5"/>
  <c r="E89" i="5"/>
  <c r="E85" i="5"/>
  <c r="E82" i="5"/>
  <c r="E79" i="5"/>
  <c r="E76" i="5"/>
  <c r="E73" i="5"/>
  <c r="E69" i="5"/>
  <c r="E66" i="5"/>
  <c r="E63" i="5"/>
  <c r="E60" i="5"/>
  <c r="E57" i="5"/>
  <c r="E126" i="5"/>
  <c r="E47" i="5"/>
  <c r="E35" i="5"/>
  <c r="E42" i="5"/>
  <c r="E24" i="5"/>
  <c r="E27" i="5"/>
  <c r="E7" i="5"/>
  <c r="E12" i="5"/>
  <c r="E15" i="5"/>
  <c r="E18" i="5"/>
  <c r="D39" i="11"/>
  <c r="C57" i="11"/>
  <c r="C137" i="5" l="1"/>
  <c r="D3" i="5"/>
  <c r="D28" i="11"/>
  <c r="E34" i="5"/>
  <c r="E6" i="5"/>
  <c r="C56" i="11"/>
  <c r="C60" i="11" s="1"/>
  <c r="E88" i="5"/>
  <c r="E110" i="5"/>
  <c r="E72" i="5"/>
  <c r="E56" i="5"/>
  <c r="D133" i="5" l="1"/>
  <c r="D137" i="5" s="1"/>
  <c r="E3" i="5"/>
  <c r="E5" i="5"/>
  <c r="E45" i="5" s="1"/>
  <c r="E107" i="5"/>
  <c r="E55" i="5"/>
  <c r="E53" i="5" l="1"/>
  <c r="E130" i="5"/>
  <c r="E105" i="5" l="1"/>
  <c r="E133" i="5" l="1"/>
  <c r="D42" i="11" l="1"/>
  <c r="D59" i="11" s="1"/>
  <c r="E137" i="5"/>
  <c r="D54" i="11" l="1"/>
</calcChain>
</file>

<file path=xl/sharedStrings.xml><?xml version="1.0" encoding="utf-8"?>
<sst xmlns="http://schemas.openxmlformats.org/spreadsheetml/2006/main" count="203" uniqueCount="182">
  <si>
    <t>Kods</t>
  </si>
  <si>
    <t xml:space="preserve">stacionārai palīdzībai </t>
  </si>
  <si>
    <t>pacientu iemaksas par atbrīvotajām kategorijām (stacionāram)</t>
  </si>
  <si>
    <t>ambulatorai palīdzībai</t>
  </si>
  <si>
    <t>asins sagatavošanas nodaļas pakalpojumiem</t>
  </si>
  <si>
    <t>Ieņēmumi par valsts finansēto zinātnisko darbību (TOP;GRANTI)</t>
  </si>
  <si>
    <t>Valsts pārvaldes deleģēto uzdevumu veikšana (Černobiļas apliecības izsniegšana)</t>
  </si>
  <si>
    <t>Pakalpojumi no maznodrošinātajiem</t>
  </si>
  <si>
    <t>Dotācija no pašvaldības budžeta</t>
  </si>
  <si>
    <t>pārējie saimnieciskās darbības ieņēmumi</t>
  </si>
  <si>
    <t>Saņemtās pacientu iemaksas (stacionāram)</t>
  </si>
  <si>
    <t>Pacienta līdzmaksājums par operāciju</t>
  </si>
  <si>
    <t>Citi ieņēmumi</t>
  </si>
  <si>
    <t>Valsts apmaksātie veselības aprūpes pakalpojumi</t>
  </si>
  <si>
    <t>Valsts apmaksātie sociālie pakalpojumi</t>
  </si>
  <si>
    <t>Sociālās aprūpes pakalpojumi</t>
  </si>
  <si>
    <t>Sociālās rehabilitācijas pakalpojumi</t>
  </si>
  <si>
    <t>Ieņēmumi par izglītojošo in zinātnisko darbību</t>
  </si>
  <si>
    <t>Ieņēmumi par rezidentu apmācību</t>
  </si>
  <si>
    <t>maksas veselības aprūpes pakalpojumi</t>
  </si>
  <si>
    <t>maksas sociālie pakalpojumi</t>
  </si>
  <si>
    <t>Naudas līdzekļu atlikums perioda sākumā</t>
  </si>
  <si>
    <t>Pamatdarbības naudas plūsma</t>
  </si>
  <si>
    <t>Saimnieciskās darbības ieņēmumi</t>
  </si>
  <si>
    <t>Valsts līdzekļi pamatdarbībai kopā</t>
  </si>
  <si>
    <t>Uzņēmuma nopelnītie līdzekļi</t>
  </si>
  <si>
    <t>Saimnieciskās darbības izdevumi</t>
  </si>
  <si>
    <t>Sniegto pakalpojumu izdevumi</t>
  </si>
  <si>
    <t>Pārējie uzņēmuma saimnieciskās darbības izdevumi</t>
  </si>
  <si>
    <t>Pamatdarbības neto naudas plūsma (11 000-12 000)</t>
  </si>
  <si>
    <t>J</t>
  </si>
  <si>
    <t>Ieguldījumu darbības naudas plūsma</t>
  </si>
  <si>
    <t>Ieņēmumi no pamatlīdzekļu un nemateriālo ieguldījumu pārdošanas</t>
  </si>
  <si>
    <t>Izsniegtie aizdevumi</t>
  </si>
  <si>
    <t>Ieņēmumi no aizdevumu atmaksas</t>
  </si>
  <si>
    <t>K</t>
  </si>
  <si>
    <t>Finansēšanas darbības naudas plūsma</t>
  </si>
  <si>
    <t>Saņemtās subsīdijas, dotācijas, dāvinājumi vai ziedojumi</t>
  </si>
  <si>
    <t>Ieņēmumi no akciju un obligāciju emisijas vai kapitāla līdzdalības daļu ieguldījumiem</t>
  </si>
  <si>
    <t>Izdevumi nomāta pamatlīdzekļa izpirkumam</t>
  </si>
  <si>
    <t>Izmaksātās dividendes</t>
  </si>
  <si>
    <t>Ārvalstu valūtu kursu svārstību rezultāts</t>
  </si>
  <si>
    <t>Klientu uzdevumā veiktā naudas saņemšana un izmaksāšana</t>
  </si>
  <si>
    <t>Naudas līdzekļu atlikums perioda beigās</t>
  </si>
  <si>
    <t>Valsts galvotais aizdevums</t>
  </si>
  <si>
    <t>ES fondu projektu līdzfinansējums</t>
  </si>
  <si>
    <t>Citu ārvalstu projektu līdzfinansējums</t>
  </si>
  <si>
    <t>Pašu līdzekļi</t>
  </si>
  <si>
    <t>Budžeta līdzekļi</t>
  </si>
  <si>
    <t>Pacientu personīgie līdzekļi</t>
  </si>
  <si>
    <t>Citi finanšu līdzekļi</t>
  </si>
  <si>
    <t>Saņemtās pacientu iemaksas (ambulatorai palīdzībai)</t>
  </si>
  <si>
    <t>pacientu iemaksas par atbrīvotajām kategorijām (ambulatorai palīdzībai)</t>
  </si>
  <si>
    <t>Atalgojums (1100)</t>
  </si>
  <si>
    <t>Darba devēja valsts sociālās apdrošināšanas obligātās iemaksas, sociāla rakstura pabalsti un kompensācijas (1200)</t>
  </si>
  <si>
    <t>Mācību, darba un dienesta komandējumi, darba braucieni (2100)</t>
  </si>
  <si>
    <t>Pakalpojumi (2200)</t>
  </si>
  <si>
    <t>Krājumi, materiāli, energoresursi, preces, biroja preces un inventārs, kurus neuzskaita kodā 5000 (2300; bez 2340)</t>
  </si>
  <si>
    <t>Zāles, ķimikālijas, laboratorijas preces, medicīniskās ierīces, medicīniskie instrumenti, laboratorijas dzīvnieki un to uzturēšana (2340)</t>
  </si>
  <si>
    <t>Procentu izdevumi (4000)</t>
  </si>
  <si>
    <t>Pārējie izdevumi (2400;2500; 2800)</t>
  </si>
  <si>
    <t>L</t>
  </si>
  <si>
    <t>Radniecīgo sabiedrību, asociēto sabiedrību vai citu sabiedrību akciju vai daļu iegāde</t>
  </si>
  <si>
    <t>Ieņēmumi no radniecīgo sabiedrību, asociēto sabiedrību vai citu sabiedrību akciju vai daļu atsavināšanas</t>
  </si>
  <si>
    <t>Kustamais īpašums</t>
  </si>
  <si>
    <t>Nekustamais īpašums</t>
  </si>
  <si>
    <t>Intelektuālais īpašums</t>
  </si>
  <si>
    <t>Ieguldīšanas darbības ieņēmumi</t>
  </si>
  <si>
    <t>Saņemtie procenti</t>
  </si>
  <si>
    <t>Saņemtās dividendes</t>
  </si>
  <si>
    <t>Ieguldīšanas darbības izdevumi</t>
  </si>
  <si>
    <t>Saņemtie aizņēmumi</t>
  </si>
  <si>
    <t>Finansēšanas darbības ieņēmumi</t>
  </si>
  <si>
    <t>Finansēšanas darbības izdevumi</t>
  </si>
  <si>
    <t>Izdevumi aizņēmumu atmaksāšanai</t>
  </si>
  <si>
    <t>Finansēšanas darbības naudas neto plūsma (17 000-18 000)</t>
  </si>
  <si>
    <t>Ieguldīšanas darbības neto naudas plūsma  (14000-15 000)</t>
  </si>
  <si>
    <t>Bilances posteņi</t>
  </si>
  <si>
    <t>Pašu kapitāls</t>
  </si>
  <si>
    <t>Pamatkapitāls</t>
  </si>
  <si>
    <t>Pārējās rezerves</t>
  </si>
  <si>
    <t>Nesadalītā peļņa:</t>
  </si>
  <si>
    <t>Iepriekšējo gadu nesadalītā peļņa</t>
  </si>
  <si>
    <t>Pārskata gada nesadalītā peļņa</t>
  </si>
  <si>
    <t>Uzkrājumi</t>
  </si>
  <si>
    <t>Kreditori</t>
  </si>
  <si>
    <t>Ilgtermiņa kreditori</t>
  </si>
  <si>
    <t>Aizņēmumi no kredītiestādēm</t>
  </si>
  <si>
    <t>Atliktā uzņēmuma ienākuma nodokļa saistības</t>
  </si>
  <si>
    <t>Citi aizņēmumi</t>
  </si>
  <si>
    <t>Nākamo periodu ieņēmumi</t>
  </si>
  <si>
    <t>Citi kreditori</t>
  </si>
  <si>
    <t>Īstermiņa kreditori</t>
  </si>
  <si>
    <t>No pircējiem saņemtie avansi</t>
  </si>
  <si>
    <t>Parādi piegādātājiem un darbuzņēmējiem</t>
  </si>
  <si>
    <t>Nodokļi un sociālās nodroš.maksājumi</t>
  </si>
  <si>
    <t>Pārējie kreditori</t>
  </si>
  <si>
    <t>Uzkrātās saistības</t>
  </si>
  <si>
    <t>PASĪVU KOPSUMMA (45 000+46 000+47 000+48 000)</t>
  </si>
  <si>
    <t>Ilgtermiņa ieguldījumi</t>
  </si>
  <si>
    <t>Nemateriālie ieguldījumi</t>
  </si>
  <si>
    <t>Koncesijas,patenti,licences</t>
  </si>
  <si>
    <t>Avansa maksājumi par nemater.ieguldījumiem</t>
  </si>
  <si>
    <t>Pamatlīdzekļi</t>
  </si>
  <si>
    <t>Zemes gabali,ēkas un būves un ilggadīgie stādījumi</t>
  </si>
  <si>
    <t>Iekārtas un mašīnas</t>
  </si>
  <si>
    <t>Pārējie pamatlīdzekļi un inventārs</t>
  </si>
  <si>
    <t>Pamatl.izveidošana un nepab.celtniecība</t>
  </si>
  <si>
    <t>Avansa maksājumi par pamatlīdzekļiem</t>
  </si>
  <si>
    <t>Ieguldījumi nomātos pamatlīdzekļos</t>
  </si>
  <si>
    <t>Ilgtermiņa finanšu ieguldījumi</t>
  </si>
  <si>
    <t>Līdzdalība radniecīgo uzņēmumu kapitālā</t>
  </si>
  <si>
    <t>Pārējie vērtspapīri un ieguldījumi fondos</t>
  </si>
  <si>
    <t>Apgrozāmie līdzekļi</t>
  </si>
  <si>
    <t>Krājumi</t>
  </si>
  <si>
    <t>Izejvielas, pamatmateriāli un palīgmateriāli</t>
  </si>
  <si>
    <t>Gatavie ražojumi un preces pārdošanai</t>
  </si>
  <si>
    <t>Avansa maksājumi par precēm</t>
  </si>
  <si>
    <t>Debitori</t>
  </si>
  <si>
    <t>Pircēju,pasūtītāju parādi</t>
  </si>
  <si>
    <t>Radniecīgo uzņēmumu parādi</t>
  </si>
  <si>
    <t>Citi debitori</t>
  </si>
  <si>
    <t>Nākamo periodu izmaksas</t>
  </si>
  <si>
    <t>Uzkrātie ieņēmumi</t>
  </si>
  <si>
    <t>Nauda</t>
  </si>
  <si>
    <t>AKTĪVU KOPSUMMA (50 000+51 000)</t>
  </si>
  <si>
    <t>Kredītsaistības  (21 000+22 000)</t>
  </si>
  <si>
    <t xml:space="preserve">Ilgtermiņa kredītsaistības kopā </t>
  </si>
  <si>
    <t xml:space="preserve">Īstermiņa kredītsaistības kopā </t>
  </si>
  <si>
    <t>Finansējums Tehnisko palīglīdzekļu centra funkciju nodrošināšanai</t>
  </si>
  <si>
    <t>Veselības aprūpes pakalpojumiem</t>
  </si>
  <si>
    <t>Sociāliem pakalpojumiem</t>
  </si>
  <si>
    <t>Rādītāja nosaukums</t>
  </si>
  <si>
    <t>Neto apgrozījums</t>
  </si>
  <si>
    <t>Pārdotās produkcijas ražošanas izmaksas</t>
  </si>
  <si>
    <t>Bruto peļņa vai zaudējumi (no apgrozījuma)</t>
  </si>
  <si>
    <t>Pārdošanas izmaksas</t>
  </si>
  <si>
    <t>Administrācijas izmaksas</t>
  </si>
  <si>
    <t xml:space="preserve">Pārējie saimnieciskās darbības ieņēmumi </t>
  </si>
  <si>
    <t>Pārējie saimnieciskās darbības izmaksas</t>
  </si>
  <si>
    <t>Ieņēmumi no līdzdalības meitas un asociēto sabiedrību kapitālos</t>
  </si>
  <si>
    <t>Ieņēmumi no vērtspapīriem un aizdevumiem, kas veidojuši ilgtermiņa aizdevumus</t>
  </si>
  <si>
    <t>Pārējie procentu ieņēmumi un tamlīdzīgi ieņēmumi</t>
  </si>
  <si>
    <t>Ilgtermiņa finanšu ieguldījumi un īstermiņa vērtspapīru vērtības norakstīšana</t>
  </si>
  <si>
    <t>Procentu maksājumi un tamlīdzīgas izmaksas</t>
  </si>
  <si>
    <t>Peļņa vai zaudējumi pirms ārkārtas posteņiem un nodokļiem</t>
  </si>
  <si>
    <t>Ārkārtas ieņēmumi</t>
  </si>
  <si>
    <t>Ārkārtas izmaksas</t>
  </si>
  <si>
    <t>Ārkārtas peļņa vai zaudējumi pirms nodokļiem</t>
  </si>
  <si>
    <t>Uzņēmuma ienākuma nodoklis par pārskata periodu</t>
  </si>
  <si>
    <t>Atliktā nodokļa ieņēmumi vai izmaksas</t>
  </si>
  <si>
    <t>Pārējie nodokļi</t>
  </si>
  <si>
    <t>Pārskata perioda peļņa vai zaudējumi pēc nodokļiem</t>
  </si>
  <si>
    <t>Nr.p.k.</t>
  </si>
  <si>
    <t>Naudas plūsmas pozīcijas</t>
  </si>
  <si>
    <t>Citi ieņēmumi (piem.reģistru uztur., retajiem medikam. utt.)</t>
  </si>
  <si>
    <r>
      <t xml:space="preserve">Eiropas Struktūrfondi investīcijām kopā </t>
    </r>
    <r>
      <rPr>
        <i/>
        <sz val="14"/>
        <rFont val="Times New Roman"/>
        <family val="1"/>
      </rPr>
      <t>(sadalījumā pa projektiem un/vai finansējuma mērķiem)</t>
    </r>
  </si>
  <si>
    <t>no ESF (Eiropas Struktūrfondi) līdzekļiem (sadalījumā pa projektiem), t.sk.</t>
  </si>
  <si>
    <t>no VGA (Valsts galvotais aizdevums) līdzekļiem (sadalījumā pa projektiem), t.sk.</t>
  </si>
  <si>
    <t>no Valsts budžeta līdzekļiem (sadalījumā pa pasākumiem/projektiem), t.sk.</t>
  </si>
  <si>
    <t>no pašu līdzekļiem (sadalījumā pa pasākumiem/projektiem), t.sk.</t>
  </si>
  <si>
    <t>no citiem līdzekļiem (sadalījumā pa pasākumiem/projektiem), t.sk.</t>
  </si>
  <si>
    <t>no ESF (Eiropas Struktūrfondi) līdzekļiem  (sadalījumā pa projektiem), t.sk.</t>
  </si>
  <si>
    <r>
      <t xml:space="preserve">Dotācija no pašvaldības budžeta kopā </t>
    </r>
    <r>
      <rPr>
        <i/>
        <sz val="14"/>
        <rFont val="Times New Roman"/>
        <family val="1"/>
      </rPr>
      <t>(sadalījumā pa projektiem un/vai finansējuma mērķiem), t.sk.</t>
    </r>
  </si>
  <si>
    <r>
      <t xml:space="preserve">Valsts budžeta līdzekļi kopā </t>
    </r>
    <r>
      <rPr>
        <i/>
        <sz val="14"/>
        <rFont val="Times New Roman"/>
        <family val="1"/>
      </rPr>
      <t>(sadalījumā pa projektiem un/vai finansējuma mērķiem), t.sk.</t>
    </r>
  </si>
  <si>
    <r>
      <t xml:space="preserve">Citi līdzekļi kopā </t>
    </r>
    <r>
      <rPr>
        <i/>
        <sz val="14"/>
        <rFont val="Times New Roman"/>
        <family val="1"/>
      </rPr>
      <t>(sadalījumā pa projektiem un/vai finansējuma mērķiem), t.sk.</t>
    </r>
  </si>
  <si>
    <r>
      <t xml:space="preserve">Ziedojumi </t>
    </r>
    <r>
      <rPr>
        <i/>
        <sz val="14"/>
        <rFont val="Times New Roman"/>
        <family val="1"/>
      </rPr>
      <t>(sadalījumā pa projektiem un/vai finansējuma mērķiem), t.sk.</t>
    </r>
  </si>
  <si>
    <r>
      <t xml:space="preserve">Pamatlīdzekļu un nemateriālo ieguldījumu iegāde kopā </t>
    </r>
    <r>
      <rPr>
        <b/>
        <vertAlign val="superscript"/>
        <sz val="14"/>
        <rFont val="Times New Roman"/>
        <family val="1"/>
      </rPr>
      <t>1</t>
    </r>
  </si>
  <si>
    <t>1 Aizpildot naudas plūsmas plānu pamatlīdzekļiem un nemateriāliem ieguldījumiem līdzīgie pamatlīdzekļi  pēc nomenklatūras  jāapvieno grupās, norādot iepērkamo pamatlīdzekļu daudzumu</t>
  </si>
  <si>
    <t>VEIDLAPAS AIZPILDĪŠANAS METODISKIE NORĀDĪJUMI</t>
  </si>
  <si>
    <t xml:space="preserve">  Skaidrojumi par novirzēm ir jāsniedz  sekojošiem Bilances posteņu kodiem: 45100, 45200, 45320, 46000, 47100, 47200, 49100, 49200, 49300, 50100, 50200, 50300.</t>
  </si>
  <si>
    <r>
      <rPr>
        <vertAlign val="superscript"/>
        <sz val="14"/>
        <rFont val="Times New Roman"/>
        <family val="1"/>
      </rPr>
      <t xml:space="preserve">2 </t>
    </r>
    <r>
      <rPr>
        <sz val="14"/>
        <rFont val="Times New Roman"/>
        <family val="1"/>
      </rPr>
      <t>Detalizēti skaidrojumi par faktisko Bilances posteņu noviržu iemesliem periodā no n gada sākuma līdz pārskata ceturkšņa beigām, kā arī par to izmaiņām, salīdzinot ar n-1 gada attiecīgo periodu, gadījumos, ja novirze faktisko Bilances posteņos ir virs 5%.</t>
    </r>
  </si>
  <si>
    <r>
      <rPr>
        <vertAlign val="superscript"/>
        <sz val="14"/>
        <rFont val="Times New Roman"/>
        <family val="1"/>
      </rPr>
      <t xml:space="preserve">2 </t>
    </r>
    <r>
      <rPr>
        <sz val="14"/>
        <rFont val="Times New Roman"/>
        <family val="1"/>
      </rPr>
      <t>Detalizēti skaidrojumi par faktisko Naudas plūsmas pozīciju noviržu iemesliem periodā no n gada sākuma līdz pārskata ceturkšņa beigām, kā arī par to izmaiņām, salīdzinot ar n-1 gada attiecīgo periodu, gadījumos, ja novirze faktisko Naudas plūsmas pozīcijās ir virs 5%.</t>
    </r>
  </si>
  <si>
    <t>Datoru licences</t>
  </si>
  <si>
    <t>Dažādi pirkumi, skat Ieguldījumu tāmi</t>
  </si>
  <si>
    <t>INTERREG projekts</t>
  </si>
  <si>
    <t>INTERREG projeks Latlit ACCESlife LLI-365</t>
  </si>
  <si>
    <t>No ārvalstu baznīcas, pacientu ziedojmi</t>
  </si>
  <si>
    <t>INTERREG projekts kopā ar līdzfinansējumu</t>
  </si>
  <si>
    <t>2021.gada izpilde</t>
  </si>
  <si>
    <t>2022.gada
 plāns</t>
  </si>
  <si>
    <t>Izpilde periodā no 2022. gada sākuma līdz pārskata 6 mēn. beigām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</si>
</sst>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7" formatCode="_-* #,##0.00\ _L_s_-;\-* #,##0.00\ _L_s_-;_-* &quot;-&quot;??\ _L_s_-;_-@_-"/>
  </numFmts>
  <fonts count="48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4"/>
      <name val="Calibri"/>
      <family val="2"/>
      <charset val="186"/>
    </font>
    <font>
      <b/>
      <sz val="13"/>
      <color indexed="54"/>
      <name val="Calibri"/>
      <family val="2"/>
      <charset val="186"/>
    </font>
    <font>
      <b/>
      <sz val="11"/>
      <color indexed="54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8"/>
      <color indexed="54"/>
      <name val="Calibri Light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Helv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2"/>
      <color indexed="8"/>
      <name val="Calibri"/>
      <family val="2"/>
      <charset val="186"/>
    </font>
    <font>
      <sz val="10"/>
      <color indexed="8"/>
      <name val="MS Sans Serif"/>
      <family val="2"/>
      <charset val="186"/>
    </font>
    <font>
      <sz val="12"/>
      <name val="Times New Roman"/>
      <family val="1"/>
      <charset val="186"/>
    </font>
    <font>
      <sz val="10"/>
      <name val="Garamond"/>
      <family val="1"/>
      <charset val="186"/>
    </font>
    <font>
      <sz val="10"/>
      <name val="Tahoma"/>
      <family val="2"/>
      <charset val="186"/>
    </font>
    <font>
      <b/>
      <sz val="18"/>
      <color indexed="56"/>
      <name val="Cambria"/>
      <family val="2"/>
      <charset val="186"/>
    </font>
    <font>
      <sz val="11"/>
      <color theme="1"/>
      <name val="Calibri"/>
      <family val="2"/>
      <scheme val="minor"/>
    </font>
    <font>
      <sz val="14"/>
      <name val="Arial"/>
      <family val="2"/>
      <charset val="186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vertAlign val="superscript"/>
      <sz val="14"/>
      <name val="Times New Roman"/>
      <family val="1"/>
    </font>
    <font>
      <b/>
      <vertAlign val="superscript"/>
      <sz val="14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67">
    <xf numFmtId="0" fontId="0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2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7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14" borderId="6" applyNumberFormat="0" applyAlignment="0" applyProtection="0"/>
    <xf numFmtId="0" fontId="13" fillId="14" borderId="6" applyNumberFormat="0" applyAlignment="0" applyProtection="0"/>
    <xf numFmtId="0" fontId="13" fillId="14" borderId="6" applyNumberFormat="0" applyAlignment="0" applyProtection="0"/>
    <xf numFmtId="0" fontId="13" fillId="14" borderId="6" applyNumberFormat="0" applyAlignment="0" applyProtection="0"/>
    <xf numFmtId="0" fontId="13" fillId="14" borderId="6" applyNumberFormat="0" applyAlignment="0" applyProtection="0"/>
    <xf numFmtId="0" fontId="13" fillId="14" borderId="6" applyNumberFormat="0" applyAlignment="0" applyProtection="0"/>
    <xf numFmtId="0" fontId="13" fillId="14" borderId="6" applyNumberFormat="0" applyAlignment="0" applyProtection="0"/>
    <xf numFmtId="0" fontId="13" fillId="14" borderId="6" applyNumberFormat="0" applyAlignment="0" applyProtection="0"/>
    <xf numFmtId="0" fontId="13" fillId="14" borderId="6" applyNumberFormat="0" applyAlignment="0" applyProtection="0"/>
    <xf numFmtId="0" fontId="13" fillId="14" borderId="6" applyNumberFormat="0" applyAlignment="0" applyProtection="0"/>
    <xf numFmtId="0" fontId="13" fillId="14" borderId="6" applyNumberFormat="0" applyAlignment="0" applyProtection="0"/>
    <xf numFmtId="0" fontId="13" fillId="14" borderId="6" applyNumberFormat="0" applyAlignment="0" applyProtection="0"/>
    <xf numFmtId="0" fontId="13" fillId="14" borderId="6" applyNumberFormat="0" applyAlignment="0" applyProtection="0"/>
    <xf numFmtId="0" fontId="13" fillId="14" borderId="6" applyNumberFormat="0" applyAlignment="0" applyProtection="0"/>
    <xf numFmtId="0" fontId="13" fillId="14" borderId="6" applyNumberFormat="0" applyAlignment="0" applyProtection="0"/>
    <xf numFmtId="0" fontId="14" fillId="28" borderId="7" applyNumberFormat="0" applyAlignment="0" applyProtection="0"/>
    <xf numFmtId="0" fontId="14" fillId="28" borderId="7" applyNumberFormat="0" applyAlignment="0" applyProtection="0"/>
    <xf numFmtId="0" fontId="14" fillId="28" borderId="7" applyNumberFormat="0" applyAlignment="0" applyProtection="0"/>
    <xf numFmtId="0" fontId="14" fillId="28" borderId="7" applyNumberFormat="0" applyAlignment="0" applyProtection="0"/>
    <xf numFmtId="0" fontId="14" fillId="28" borderId="7" applyNumberFormat="0" applyAlignment="0" applyProtection="0"/>
    <xf numFmtId="0" fontId="14" fillId="28" borderId="7" applyNumberFormat="0" applyAlignment="0" applyProtection="0"/>
    <xf numFmtId="0" fontId="14" fillId="28" borderId="7" applyNumberFormat="0" applyAlignment="0" applyProtection="0"/>
    <xf numFmtId="0" fontId="14" fillId="28" borderId="7" applyNumberFormat="0" applyAlignment="0" applyProtection="0"/>
    <xf numFmtId="0" fontId="14" fillId="28" borderId="7" applyNumberFormat="0" applyAlignment="0" applyProtection="0"/>
    <xf numFmtId="0" fontId="14" fillId="28" borderId="7" applyNumberFormat="0" applyAlignment="0" applyProtection="0"/>
    <xf numFmtId="0" fontId="14" fillId="28" borderId="7" applyNumberFormat="0" applyAlignment="0" applyProtection="0"/>
    <xf numFmtId="0" fontId="14" fillId="28" borderId="7" applyNumberFormat="0" applyAlignment="0" applyProtection="0"/>
    <xf numFmtId="0" fontId="14" fillId="28" borderId="7" applyNumberFormat="0" applyAlignment="0" applyProtection="0"/>
    <xf numFmtId="0" fontId="14" fillId="28" borderId="7" applyNumberFormat="0" applyAlignment="0" applyProtection="0"/>
    <xf numFmtId="0" fontId="14" fillId="28" borderId="7" applyNumberFormat="0" applyAlignment="0" applyProtection="0"/>
    <xf numFmtId="41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1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1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1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0" fillId="14" borderId="6" applyNumberFormat="0" applyAlignment="0" applyProtection="0"/>
    <xf numFmtId="0" fontId="20" fillId="14" borderId="6" applyNumberFormat="0" applyAlignment="0" applyProtection="0"/>
    <xf numFmtId="0" fontId="20" fillId="14" borderId="6" applyNumberFormat="0" applyAlignment="0" applyProtection="0"/>
    <xf numFmtId="0" fontId="20" fillId="14" borderId="6" applyNumberFormat="0" applyAlignment="0" applyProtection="0"/>
    <xf numFmtId="0" fontId="20" fillId="14" borderId="6" applyNumberFormat="0" applyAlignment="0" applyProtection="0"/>
    <xf numFmtId="0" fontId="20" fillId="14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14" borderId="6" applyNumberFormat="0" applyAlignment="0" applyProtection="0"/>
    <xf numFmtId="0" fontId="20" fillId="14" borderId="6" applyNumberFormat="0" applyAlignment="0" applyProtection="0"/>
    <xf numFmtId="0" fontId="20" fillId="14" borderId="6" applyNumberFormat="0" applyAlignment="0" applyProtection="0"/>
    <xf numFmtId="0" fontId="20" fillId="14" borderId="6" applyNumberFormat="0" applyAlignment="0" applyProtection="0"/>
    <xf numFmtId="0" fontId="20" fillId="14" borderId="6" applyNumberFormat="0" applyAlignment="0" applyProtection="0"/>
    <xf numFmtId="0" fontId="20" fillId="14" borderId="6" applyNumberFormat="0" applyAlignment="0" applyProtection="0"/>
    <xf numFmtId="0" fontId="20" fillId="14" borderId="6" applyNumberFormat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10" fillId="0" borderId="0"/>
    <xf numFmtId="0" fontId="10" fillId="0" borderId="0"/>
    <xf numFmtId="0" fontId="6" fillId="0" borderId="0"/>
    <xf numFmtId="0" fontId="33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35" fillId="0" borderId="0" applyFont="0" applyFill="0" applyAlignment="0" applyProtection="0"/>
    <xf numFmtId="0" fontId="35" fillId="0" borderId="0" applyFont="0" applyFill="0" applyAlignment="0" applyProtection="0"/>
    <xf numFmtId="0" fontId="6" fillId="12" borderId="15" applyNumberFormat="0" applyFont="0" applyAlignment="0" applyProtection="0"/>
    <xf numFmtId="0" fontId="6" fillId="12" borderId="15" applyNumberFormat="0" applyFont="0" applyAlignment="0" applyProtection="0"/>
    <xf numFmtId="0" fontId="6" fillId="12" borderId="15" applyNumberFormat="0" applyFont="0" applyAlignment="0" applyProtection="0"/>
    <xf numFmtId="0" fontId="6" fillId="12" borderId="15" applyNumberFormat="0" applyFont="0" applyAlignment="0" applyProtection="0"/>
    <xf numFmtId="0" fontId="6" fillId="12" borderId="15" applyNumberFormat="0" applyFont="0" applyAlignment="0" applyProtection="0"/>
    <xf numFmtId="0" fontId="6" fillId="12" borderId="15" applyNumberFormat="0" applyFont="0" applyAlignment="0" applyProtection="0"/>
    <xf numFmtId="0" fontId="6" fillId="12" borderId="15" applyNumberFormat="0" applyFont="0" applyAlignment="0" applyProtection="0"/>
    <xf numFmtId="0" fontId="33" fillId="12" borderId="15" applyNumberFormat="0" applyFont="0" applyAlignment="0" applyProtection="0"/>
    <xf numFmtId="0" fontId="36" fillId="12" borderId="15" applyNumberFormat="0" applyFont="0" applyAlignment="0" applyProtection="0"/>
    <xf numFmtId="0" fontId="6" fillId="12" borderId="15" applyNumberFormat="0" applyFont="0" applyAlignment="0" applyProtection="0"/>
    <xf numFmtId="0" fontId="6" fillId="12" borderId="15" applyNumberFormat="0" applyFont="0" applyAlignment="0" applyProtection="0"/>
    <xf numFmtId="0" fontId="6" fillId="12" borderId="15" applyNumberFormat="0" applyFont="0" applyAlignment="0" applyProtection="0"/>
    <xf numFmtId="0" fontId="6" fillId="12" borderId="15" applyNumberFormat="0" applyFont="0" applyAlignment="0" applyProtection="0"/>
    <xf numFmtId="0" fontId="6" fillId="12" borderId="15" applyNumberFormat="0" applyFont="0" applyAlignment="0" applyProtection="0"/>
    <xf numFmtId="0" fontId="6" fillId="12" borderId="15" applyNumberFormat="0" applyFont="0" applyAlignment="0" applyProtection="0"/>
    <xf numFmtId="0" fontId="23" fillId="14" borderId="16" applyNumberFormat="0" applyAlignment="0" applyProtection="0"/>
    <xf numFmtId="0" fontId="23" fillId="14" borderId="16" applyNumberFormat="0" applyAlignment="0" applyProtection="0"/>
    <xf numFmtId="0" fontId="23" fillId="14" borderId="16" applyNumberFormat="0" applyAlignment="0" applyProtection="0"/>
    <xf numFmtId="0" fontId="23" fillId="14" borderId="16" applyNumberFormat="0" applyAlignment="0" applyProtection="0"/>
    <xf numFmtId="0" fontId="23" fillId="14" borderId="16" applyNumberFormat="0" applyAlignment="0" applyProtection="0"/>
    <xf numFmtId="0" fontId="23" fillId="14" borderId="16" applyNumberFormat="0" applyAlignment="0" applyProtection="0"/>
    <xf numFmtId="0" fontId="23" fillId="14" borderId="16" applyNumberFormat="0" applyAlignment="0" applyProtection="0"/>
    <xf numFmtId="0" fontId="23" fillId="14" borderId="16" applyNumberFormat="0" applyAlignment="0" applyProtection="0"/>
    <xf numFmtId="0" fontId="23" fillId="14" borderId="16" applyNumberFormat="0" applyAlignment="0" applyProtection="0"/>
    <xf numFmtId="0" fontId="23" fillId="14" borderId="16" applyNumberFormat="0" applyAlignment="0" applyProtection="0"/>
    <xf numFmtId="0" fontId="23" fillId="14" borderId="16" applyNumberFormat="0" applyAlignment="0" applyProtection="0"/>
    <xf numFmtId="0" fontId="23" fillId="14" borderId="16" applyNumberFormat="0" applyAlignment="0" applyProtection="0"/>
    <xf numFmtId="0" fontId="23" fillId="14" borderId="16" applyNumberFormat="0" applyAlignment="0" applyProtection="0"/>
    <xf numFmtId="0" fontId="23" fillId="14" borderId="16" applyNumberFormat="0" applyAlignment="0" applyProtection="0"/>
    <xf numFmtId="0" fontId="23" fillId="14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6" fillId="0" borderId="0"/>
  </cellStyleXfs>
  <cellXfs count="141">
    <xf numFmtId="0" fontId="0" fillId="0" borderId="0" xfId="0"/>
    <xf numFmtId="3" fontId="40" fillId="0" borderId="1" xfId="0" applyNumberFormat="1" applyFont="1" applyBorder="1" applyAlignment="1">
      <alignment horizontal="center" vertical="center" wrapText="1"/>
    </xf>
    <xf numFmtId="3" fontId="40" fillId="0" borderId="0" xfId="0" applyNumberFormat="1" applyFont="1" applyAlignment="1">
      <alignment vertical="center"/>
    </xf>
    <xf numFmtId="3" fontId="41" fillId="2" borderId="1" xfId="0" applyNumberFormat="1" applyFont="1" applyFill="1" applyBorder="1" applyAlignment="1">
      <alignment horizontal="left" vertical="center" wrapText="1"/>
    </xf>
    <xf numFmtId="3" fontId="40" fillId="3" borderId="1" xfId="0" applyNumberFormat="1" applyFont="1" applyFill="1" applyBorder="1" applyAlignment="1">
      <alignment horizontal="left" vertical="center" wrapText="1"/>
    </xf>
    <xf numFmtId="3" fontId="41" fillId="0" borderId="1" xfId="1" applyNumberFormat="1" applyFont="1" applyBorder="1" applyAlignment="1">
      <alignment horizontal="left" vertical="center" wrapText="1"/>
    </xf>
    <xf numFmtId="0" fontId="39" fillId="0" borderId="0" xfId="0" applyFont="1" applyAlignment="1">
      <alignment vertical="center"/>
    </xf>
    <xf numFmtId="0" fontId="45" fillId="0" borderId="1" xfId="1466" applyFont="1" applyBorder="1" applyAlignment="1">
      <alignment horizontal="center" vertical="center"/>
    </xf>
    <xf numFmtId="0" fontId="45" fillId="0" borderId="0" xfId="1466" applyFont="1" applyAlignment="1" applyProtection="1">
      <alignment vertical="center"/>
      <protection locked="0"/>
    </xf>
    <xf numFmtId="0" fontId="45" fillId="0" borderId="0" xfId="1466" applyFont="1" applyAlignment="1">
      <alignment vertical="center"/>
    </xf>
    <xf numFmtId="0" fontId="45" fillId="0" borderId="1" xfId="1466" applyFont="1" applyBorder="1" applyAlignment="1">
      <alignment vertical="center" wrapText="1"/>
    </xf>
    <xf numFmtId="0" fontId="44" fillId="4" borderId="1" xfId="1466" applyFont="1" applyFill="1" applyBorder="1" applyAlignment="1">
      <alignment horizontal="center" vertical="center"/>
    </xf>
    <xf numFmtId="0" fontId="44" fillId="4" borderId="1" xfId="1466" applyFont="1" applyFill="1" applyBorder="1" applyAlignment="1">
      <alignment vertical="center" wrapText="1"/>
    </xf>
    <xf numFmtId="3" fontId="45" fillId="0" borderId="1" xfId="1466" applyNumberFormat="1" applyFont="1" applyBorder="1" applyAlignment="1" applyProtection="1">
      <alignment horizontal="center" vertical="center"/>
      <protection locked="0"/>
    </xf>
    <xf numFmtId="3" fontId="41" fillId="2" borderId="1" xfId="6" applyNumberFormat="1" applyFont="1" applyFill="1" applyBorder="1" applyAlignment="1">
      <alignment horizontal="left" vertical="center" wrapText="1"/>
    </xf>
    <xf numFmtId="0" fontId="41" fillId="2" borderId="1" xfId="6" applyFont="1" applyFill="1" applyBorder="1" applyAlignment="1">
      <alignment horizontal="left" vertical="center" wrapText="1"/>
    </xf>
    <xf numFmtId="3" fontId="40" fillId="2" borderId="1" xfId="6" applyNumberFormat="1" applyFont="1" applyFill="1" applyBorder="1" applyAlignment="1">
      <alignment horizontal="left" vertical="center" wrapText="1"/>
    </xf>
    <xf numFmtId="3" fontId="40" fillId="3" borderId="1" xfId="6" applyNumberFormat="1" applyFont="1" applyFill="1" applyBorder="1" applyAlignment="1">
      <alignment horizontal="center" vertical="center" wrapText="1"/>
    </xf>
    <xf numFmtId="0" fontId="40" fillId="0" borderId="1" xfId="1466" applyFont="1" applyBorder="1" applyAlignment="1">
      <alignment horizontal="center" vertical="center"/>
    </xf>
    <xf numFmtId="3" fontId="40" fillId="0" borderId="1" xfId="6" applyNumberFormat="1" applyFont="1" applyBorder="1" applyAlignment="1" applyProtection="1">
      <alignment vertical="center"/>
      <protection locked="0"/>
    </xf>
    <xf numFmtId="3" fontId="40" fillId="3" borderId="1" xfId="6" applyNumberFormat="1" applyFont="1" applyFill="1" applyBorder="1" applyAlignment="1" applyProtection="1">
      <alignment horizontal="right" vertical="center"/>
      <protection locked="0"/>
    </xf>
    <xf numFmtId="3" fontId="40" fillId="0" borderId="1" xfId="6" applyNumberFormat="1" applyFont="1" applyBorder="1" applyAlignment="1" applyProtection="1">
      <alignment horizontal="right" vertical="center"/>
      <protection locked="0"/>
    </xf>
    <xf numFmtId="0" fontId="40" fillId="0" borderId="1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3" fontId="40" fillId="0" borderId="1" xfId="0" applyNumberFormat="1" applyFont="1" applyBorder="1" applyAlignment="1">
      <alignment horizontal="left" vertical="center" wrapText="1"/>
    </xf>
    <xf numFmtId="0" fontId="41" fillId="2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horizontal="left" vertical="center"/>
    </xf>
    <xf numFmtId="3" fontId="40" fillId="0" borderId="1" xfId="0" applyNumberFormat="1" applyFont="1" applyBorder="1" applyAlignment="1">
      <alignment vertical="center"/>
    </xf>
    <xf numFmtId="0" fontId="41" fillId="0" borderId="1" xfId="0" applyFont="1" applyBorder="1" applyAlignment="1">
      <alignment horizontal="center" vertical="center"/>
    </xf>
    <xf numFmtId="0" fontId="45" fillId="0" borderId="0" xfId="1466" applyFont="1" applyAlignment="1">
      <alignment horizontal="center" vertical="center"/>
    </xf>
    <xf numFmtId="0" fontId="40" fillId="0" borderId="0" xfId="0" applyFont="1"/>
    <xf numFmtId="0" fontId="40" fillId="0" borderId="0" xfId="0" applyFont="1" applyProtection="1">
      <protection locked="0"/>
    </xf>
    <xf numFmtId="0" fontId="40" fillId="0" borderId="1" xfId="6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5" borderId="1" xfId="6" applyFont="1" applyFill="1" applyBorder="1" applyAlignment="1">
      <alignment horizontal="center" vertical="center"/>
    </xf>
    <xf numFmtId="0" fontId="41" fillId="5" borderId="1" xfId="6" applyFont="1" applyFill="1" applyBorder="1" applyAlignment="1">
      <alignment horizontal="left" vertical="center" wrapText="1"/>
    </xf>
    <xf numFmtId="3" fontId="41" fillId="5" borderId="1" xfId="6" applyNumberFormat="1" applyFont="1" applyFill="1" applyBorder="1" applyAlignment="1">
      <alignment horizontal="right" vertical="center" wrapText="1"/>
    </xf>
    <xf numFmtId="0" fontId="41" fillId="4" borderId="1" xfId="6" applyFont="1" applyFill="1" applyBorder="1" applyAlignment="1">
      <alignment horizontal="center" vertical="center"/>
    </xf>
    <xf numFmtId="0" fontId="41" fillId="4" borderId="1" xfId="6" applyFont="1" applyFill="1" applyBorder="1" applyAlignment="1">
      <alignment horizontal="left" vertical="center" wrapText="1"/>
    </xf>
    <xf numFmtId="3" fontId="41" fillId="4" borderId="1" xfId="6" applyNumberFormat="1" applyFont="1" applyFill="1" applyBorder="1" applyAlignment="1">
      <alignment horizontal="right" vertical="center" wrapText="1"/>
    </xf>
    <xf numFmtId="0" fontId="41" fillId="2" borderId="1" xfId="6" applyFont="1" applyFill="1" applyBorder="1" applyAlignment="1">
      <alignment horizontal="center" vertical="center"/>
    </xf>
    <xf numFmtId="0" fontId="41" fillId="2" borderId="1" xfId="6" applyFont="1" applyFill="1" applyBorder="1" applyAlignment="1">
      <alignment vertical="center" wrapText="1"/>
    </xf>
    <xf numFmtId="3" fontId="41" fillId="2" borderId="1" xfId="6" applyNumberFormat="1" applyFont="1" applyFill="1" applyBorder="1" applyAlignment="1">
      <alignment horizontal="right" vertical="center" wrapTex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3" fontId="41" fillId="4" borderId="1" xfId="6" applyNumberFormat="1" applyFont="1" applyFill="1" applyBorder="1" applyAlignment="1">
      <alignment horizontal="right" vertical="center"/>
    </xf>
    <xf numFmtId="0" fontId="41" fillId="4" borderId="1" xfId="6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vertical="center" wrapText="1"/>
    </xf>
    <xf numFmtId="3" fontId="41" fillId="4" borderId="1" xfId="6" applyNumberFormat="1" applyFont="1" applyFill="1" applyBorder="1" applyAlignment="1">
      <alignment vertical="center" wrapText="1"/>
    </xf>
    <xf numFmtId="3" fontId="41" fillId="2" borderId="1" xfId="0" applyNumberFormat="1" applyFont="1" applyFill="1" applyBorder="1" applyAlignment="1">
      <alignment horizontal="right" vertical="center"/>
    </xf>
    <xf numFmtId="0" fontId="40" fillId="3" borderId="1" xfId="6" applyFont="1" applyFill="1" applyBorder="1" applyAlignment="1">
      <alignment horizontal="left" vertical="center" wrapText="1"/>
    </xf>
    <xf numFmtId="0" fontId="41" fillId="0" borderId="1" xfId="0" applyFont="1" applyBorder="1" applyAlignment="1">
      <alignment vertical="center" wrapText="1"/>
    </xf>
    <xf numFmtId="0" fontId="41" fillId="4" borderId="2" xfId="6" applyFont="1" applyFill="1" applyBorder="1" applyAlignment="1">
      <alignment horizontal="center" vertical="center"/>
    </xf>
    <xf numFmtId="0" fontId="41" fillId="4" borderId="2" xfId="6" applyFont="1" applyFill="1" applyBorder="1" applyAlignment="1">
      <alignment vertical="center" wrapText="1"/>
    </xf>
    <xf numFmtId="3" fontId="41" fillId="4" borderId="2" xfId="6" applyNumberFormat="1" applyFont="1" applyFill="1" applyBorder="1" applyAlignment="1">
      <alignment horizontal="right" vertical="center" wrapText="1"/>
    </xf>
    <xf numFmtId="0" fontId="41" fillId="4" borderId="4" xfId="6" applyFont="1" applyFill="1" applyBorder="1" applyAlignment="1">
      <alignment horizontal="center" vertical="center"/>
    </xf>
    <xf numFmtId="16" fontId="41" fillId="4" borderId="4" xfId="6" applyNumberFormat="1" applyFont="1" applyFill="1" applyBorder="1" applyAlignment="1">
      <alignment vertical="center" wrapText="1"/>
    </xf>
    <xf numFmtId="3" fontId="41" fillId="4" borderId="4" xfId="6" applyNumberFormat="1" applyFont="1" applyFill="1" applyBorder="1" applyAlignment="1">
      <alignment horizontal="right" vertical="center" wrapText="1"/>
    </xf>
    <xf numFmtId="0" fontId="41" fillId="0" borderId="1" xfId="6" applyFont="1" applyBorder="1" applyAlignment="1">
      <alignment horizontal="center" vertical="center"/>
    </xf>
    <xf numFmtId="16" fontId="41" fillId="0" borderId="1" xfId="6" applyNumberFormat="1" applyFont="1" applyBorder="1" applyAlignment="1">
      <alignment vertical="center" wrapText="1"/>
    </xf>
    <xf numFmtId="0" fontId="40" fillId="0" borderId="1" xfId="6" applyFont="1" applyBorder="1" applyAlignment="1">
      <alignment horizontal="center" vertical="center" wrapText="1"/>
    </xf>
    <xf numFmtId="0" fontId="40" fillId="0" borderId="1" xfId="6" applyFont="1" applyBorder="1" applyAlignment="1">
      <alignment vertical="center" wrapText="1"/>
    </xf>
    <xf numFmtId="0" fontId="40" fillId="0" borderId="1" xfId="6" applyFont="1" applyBorder="1" applyAlignment="1">
      <alignment horizontal="left" vertical="center" wrapText="1"/>
    </xf>
    <xf numFmtId="3" fontId="40" fillId="0" borderId="1" xfId="6" applyNumberFormat="1" applyFont="1" applyBorder="1" applyAlignment="1">
      <alignment horizontal="left" vertical="center" wrapText="1"/>
    </xf>
    <xf numFmtId="3" fontId="40" fillId="0" borderId="1" xfId="6" applyNumberFormat="1" applyFont="1" applyBorder="1" applyAlignment="1">
      <alignment vertical="center" wrapText="1"/>
    </xf>
    <xf numFmtId="0" fontId="41" fillId="4" borderId="1" xfId="6" applyFont="1" applyFill="1" applyBorder="1" applyAlignment="1">
      <alignment horizontal="center" vertical="center" wrapText="1"/>
    </xf>
    <xf numFmtId="0" fontId="41" fillId="0" borderId="1" xfId="6" applyFont="1" applyBorder="1" applyAlignment="1">
      <alignment horizontal="center" vertical="center" wrapText="1"/>
    </xf>
    <xf numFmtId="3" fontId="41" fillId="0" borderId="1" xfId="6" applyNumberFormat="1" applyFont="1" applyBorder="1" applyAlignment="1">
      <alignment vertical="center" wrapText="1"/>
    </xf>
    <xf numFmtId="49" fontId="41" fillId="4" borderId="1" xfId="6" applyNumberFormat="1" applyFont="1" applyFill="1" applyBorder="1" applyAlignment="1">
      <alignment horizontal="left" vertical="center" wrapText="1"/>
    </xf>
    <xf numFmtId="49" fontId="41" fillId="0" borderId="1" xfId="6" applyNumberFormat="1" applyFont="1" applyBorder="1" applyAlignment="1">
      <alignment horizontal="left" vertical="center" wrapText="1"/>
    </xf>
    <xf numFmtId="0" fontId="41" fillId="5" borderId="1" xfId="6" applyFont="1" applyFill="1" applyBorder="1" applyAlignment="1">
      <alignment vertical="center" wrapText="1"/>
    </xf>
    <xf numFmtId="0" fontId="41" fillId="3" borderId="3" xfId="6" applyFont="1" applyFill="1" applyBorder="1" applyAlignment="1">
      <alignment horizontal="center" vertical="center"/>
    </xf>
    <xf numFmtId="0" fontId="40" fillId="3" borderId="1" xfId="6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3" fontId="40" fillId="0" borderId="1" xfId="0" applyNumberFormat="1" applyFont="1" applyBorder="1" applyAlignment="1" applyProtection="1">
      <alignment vertical="center"/>
      <protection locked="0"/>
    </xf>
    <xf numFmtId="0" fontId="40" fillId="3" borderId="1" xfId="6" applyFont="1" applyFill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1" xfId="6" applyFont="1" applyBorder="1" applyAlignment="1" applyProtection="1">
      <alignment horizontal="center" vertical="center" wrapText="1"/>
      <protection locked="0"/>
    </xf>
    <xf numFmtId="0" fontId="40" fillId="0" borderId="1" xfId="6" applyFont="1" applyBorder="1" applyAlignment="1" applyProtection="1">
      <alignment vertical="center" wrapText="1"/>
      <protection locked="0"/>
    </xf>
    <xf numFmtId="0" fontId="40" fillId="0" borderId="1" xfId="6" applyFont="1" applyBorder="1" applyAlignment="1" applyProtection="1">
      <alignment horizontal="left" vertical="center" wrapText="1"/>
      <protection locked="0"/>
    </xf>
    <xf numFmtId="0" fontId="40" fillId="0" borderId="1" xfId="6" applyFont="1" applyBorder="1" applyAlignment="1" applyProtection="1">
      <alignment horizontal="center" vertical="center"/>
      <protection locked="0"/>
    </xf>
    <xf numFmtId="3" fontId="40" fillId="0" borderId="1" xfId="6" applyNumberFormat="1" applyFont="1" applyBorder="1" applyAlignment="1" applyProtection="1">
      <alignment horizontal="left" vertical="center" wrapText="1"/>
      <protection locked="0"/>
    </xf>
    <xf numFmtId="3" fontId="40" fillId="0" borderId="1" xfId="6" applyNumberFormat="1" applyFont="1" applyBorder="1" applyAlignment="1" applyProtection="1">
      <alignment vertical="center" wrapText="1"/>
      <protection locked="0"/>
    </xf>
    <xf numFmtId="3" fontId="40" fillId="3" borderId="1" xfId="6" applyNumberFormat="1" applyFont="1" applyFill="1" applyBorder="1" applyAlignment="1">
      <alignment horizontal="left" vertical="center" wrapText="1"/>
    </xf>
    <xf numFmtId="3" fontId="40" fillId="0" borderId="1" xfId="6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 applyAlignment="1" applyProtection="1">
      <alignment vertical="center"/>
      <protection locked="0"/>
    </xf>
    <xf numFmtId="3" fontId="41" fillId="2" borderId="1" xfId="1" applyNumberFormat="1" applyFont="1" applyFill="1" applyBorder="1" applyAlignment="1">
      <alignment horizontal="right" vertical="center"/>
    </xf>
    <xf numFmtId="3" fontId="40" fillId="0" borderId="1" xfId="1" applyNumberFormat="1" applyFont="1" applyBorder="1" applyAlignment="1" applyProtection="1">
      <alignment horizontal="right" vertical="center"/>
      <protection locked="0"/>
    </xf>
    <xf numFmtId="3" fontId="41" fillId="2" borderId="1" xfId="1" applyNumberFormat="1" applyFont="1" applyFill="1" applyBorder="1" applyAlignment="1" applyProtection="1">
      <alignment horizontal="right" vertical="center"/>
      <protection locked="0"/>
    </xf>
    <xf numFmtId="3" fontId="40" fillId="3" borderId="1" xfId="1" applyNumberFormat="1" applyFont="1" applyFill="1" applyBorder="1" applyAlignment="1" applyProtection="1">
      <alignment horizontal="right" vertical="center"/>
      <protection locked="0"/>
    </xf>
    <xf numFmtId="0" fontId="41" fillId="2" borderId="1" xfId="1" applyFont="1" applyFill="1" applyBorder="1" applyAlignment="1">
      <alignment horizontal="left" vertical="center"/>
    </xf>
    <xf numFmtId="0" fontId="40" fillId="3" borderId="1" xfId="1" applyFont="1" applyFill="1" applyBorder="1" applyAlignment="1">
      <alignment horizontal="left" vertical="center"/>
    </xf>
    <xf numFmtId="0" fontId="40" fillId="2" borderId="1" xfId="1" applyFont="1" applyFill="1" applyBorder="1" applyAlignment="1">
      <alignment horizontal="left" vertical="center"/>
    </xf>
    <xf numFmtId="3" fontId="41" fillId="2" borderId="1" xfId="6" applyNumberFormat="1" applyFont="1" applyFill="1" applyBorder="1" applyAlignment="1">
      <alignment horizontal="left" vertical="center"/>
    </xf>
    <xf numFmtId="3" fontId="41" fillId="5" borderId="1" xfId="6" applyNumberFormat="1" applyFont="1" applyFill="1" applyBorder="1" applyAlignment="1" applyProtection="1">
      <alignment horizontal="right" vertical="center"/>
      <protection locked="0"/>
    </xf>
    <xf numFmtId="3" fontId="41" fillId="5" borderId="1" xfId="6" applyNumberFormat="1" applyFont="1" applyFill="1" applyBorder="1" applyAlignment="1">
      <alignment horizontal="right" vertical="center"/>
    </xf>
    <xf numFmtId="3" fontId="41" fillId="2" borderId="1" xfId="6" applyNumberFormat="1" applyFont="1" applyFill="1" applyBorder="1" applyAlignment="1" applyProtection="1">
      <alignment horizontal="right" vertical="center"/>
      <protection locked="0"/>
    </xf>
    <xf numFmtId="3" fontId="41" fillId="2" borderId="1" xfId="6" applyNumberFormat="1" applyFont="1" applyFill="1" applyBorder="1" applyAlignment="1">
      <alignment horizontal="right" vertical="center"/>
    </xf>
    <xf numFmtId="3" fontId="41" fillId="0" borderId="1" xfId="6" applyNumberFormat="1" applyFont="1" applyBorder="1" applyAlignment="1" applyProtection="1">
      <alignment horizontal="right" vertical="center"/>
      <protection locked="0"/>
    </xf>
    <xf numFmtId="3" fontId="41" fillId="4" borderId="1" xfId="0" applyNumberFormat="1" applyFont="1" applyFill="1" applyBorder="1" applyAlignment="1">
      <alignment horizontal="right" vertical="center"/>
    </xf>
    <xf numFmtId="3" fontId="41" fillId="0" borderId="1" xfId="0" applyNumberFormat="1" applyFont="1" applyBorder="1" applyAlignment="1" applyProtection="1">
      <alignment horizontal="right" vertical="center"/>
      <protection locked="0"/>
    </xf>
    <xf numFmtId="3" fontId="41" fillId="0" borderId="1" xfId="0" applyNumberFormat="1" applyFont="1" applyBorder="1" applyAlignment="1">
      <alignment horizontal="right" vertical="center"/>
    </xf>
    <xf numFmtId="3" fontId="40" fillId="0" borderId="1" xfId="0" applyNumberFormat="1" applyFont="1" applyBorder="1" applyAlignment="1">
      <alignment horizontal="right" vertical="center"/>
    </xf>
    <xf numFmtId="3" fontId="40" fillId="0" borderId="1" xfId="0" applyNumberFormat="1" applyFont="1" applyBorder="1" applyAlignment="1" applyProtection="1">
      <alignment horizontal="right" vertical="center"/>
      <protection locked="0"/>
    </xf>
    <xf numFmtId="3" fontId="40" fillId="0" borderId="1" xfId="6" applyNumberFormat="1" applyFont="1" applyBorder="1" applyAlignment="1">
      <alignment horizontal="right" vertical="center"/>
    </xf>
    <xf numFmtId="0" fontId="40" fillId="0" borderId="0" xfId="1466" applyFont="1" applyAlignment="1">
      <alignment vertical="center"/>
    </xf>
    <xf numFmtId="3" fontId="41" fillId="0" borderId="0" xfId="6" applyNumberFormat="1" applyFont="1" applyAlignment="1" applyProtection="1">
      <alignment horizontal="right" vertical="center"/>
      <protection locked="0"/>
    </xf>
    <xf numFmtId="0" fontId="41" fillId="0" borderId="0" xfId="1" applyFont="1" applyAlignment="1">
      <alignment horizontal="left" vertical="center"/>
    </xf>
    <xf numFmtId="3" fontId="41" fillId="0" borderId="0" xfId="6" applyNumberFormat="1" applyFont="1" applyAlignment="1">
      <alignment horizontal="left" vertical="center"/>
    </xf>
    <xf numFmtId="3" fontId="44" fillId="4" borderId="1" xfId="1466" applyNumberFormat="1" applyFont="1" applyFill="1" applyBorder="1" applyAlignment="1">
      <alignment horizontal="center" vertical="center"/>
    </xf>
    <xf numFmtId="3" fontId="40" fillId="2" borderId="1" xfId="1" applyNumberFormat="1" applyFont="1" applyFill="1" applyBorder="1" applyAlignment="1">
      <alignment horizontal="right" vertical="center"/>
    </xf>
    <xf numFmtId="3" fontId="41" fillId="3" borderId="1" xfId="6" applyNumberFormat="1" applyFont="1" applyFill="1" applyBorder="1" applyAlignment="1" applyProtection="1">
      <alignment horizontal="right" vertical="center"/>
      <protection locked="0"/>
    </xf>
    <xf numFmtId="3" fontId="40" fillId="3" borderId="1" xfId="6" applyNumberFormat="1" applyFont="1" applyFill="1" applyBorder="1" applyAlignment="1" applyProtection="1">
      <alignment vertical="center"/>
      <protection locked="0"/>
    </xf>
    <xf numFmtId="3" fontId="41" fillId="2" borderId="1" xfId="6" applyNumberFormat="1" applyFont="1" applyFill="1" applyBorder="1" applyAlignment="1" applyProtection="1">
      <alignment vertical="center"/>
      <protection locked="0"/>
    </xf>
    <xf numFmtId="3" fontId="41" fillId="2" borderId="1" xfId="6" applyNumberFormat="1" applyFont="1" applyFill="1" applyBorder="1" applyAlignment="1">
      <alignment vertical="center"/>
    </xf>
    <xf numFmtId="3" fontId="41" fillId="0" borderId="1" xfId="6" applyNumberFormat="1" applyFont="1" applyBorder="1" applyAlignment="1" applyProtection="1">
      <alignment vertical="center"/>
      <protection locked="0"/>
    </xf>
    <xf numFmtId="3" fontId="41" fillId="4" borderId="1" xfId="0" applyNumberFormat="1" applyFont="1" applyFill="1" applyBorder="1" applyAlignment="1">
      <alignment vertical="center"/>
    </xf>
    <xf numFmtId="3" fontId="41" fillId="0" borderId="1" xfId="0" applyNumberFormat="1" applyFont="1" applyBorder="1" applyAlignment="1" applyProtection="1">
      <alignment vertical="center"/>
      <protection locked="0"/>
    </xf>
    <xf numFmtId="3" fontId="40" fillId="0" borderId="1" xfId="6" applyNumberFormat="1" applyFont="1" applyBorder="1" applyAlignment="1">
      <alignment vertical="center"/>
    </xf>
    <xf numFmtId="3" fontId="41" fillId="5" borderId="1" xfId="6" applyNumberFormat="1" applyFont="1" applyFill="1" applyBorder="1" applyAlignment="1">
      <alignment vertical="center"/>
    </xf>
    <xf numFmtId="49" fontId="40" fillId="0" borderId="0" xfId="1" applyNumberFormat="1" applyFont="1" applyAlignment="1">
      <alignment vertical="center" wrapText="1"/>
    </xf>
    <xf numFmtId="3" fontId="41" fillId="0" borderId="1" xfId="6" applyNumberFormat="1" applyFont="1" applyBorder="1" applyAlignment="1" applyProtection="1">
      <alignment horizontal="right" vertical="center" wrapText="1"/>
      <protection locked="0"/>
    </xf>
    <xf numFmtId="0" fontId="41" fillId="0" borderId="0" xfId="6" applyFont="1" applyAlignment="1">
      <alignment horizontal="center" vertical="center" wrapText="1"/>
    </xf>
    <xf numFmtId="49" fontId="41" fillId="0" borderId="0" xfId="6" applyNumberFormat="1" applyFont="1" applyAlignment="1">
      <alignment horizontal="left" vertical="center" wrapText="1"/>
    </xf>
    <xf numFmtId="3" fontId="41" fillId="0" borderId="0" xfId="6" applyNumberFormat="1" applyFont="1" applyAlignment="1" applyProtection="1">
      <alignment horizontal="right" vertical="center" wrapText="1"/>
      <protection locked="0"/>
    </xf>
    <xf numFmtId="0" fontId="40" fillId="0" borderId="0" xfId="6" applyFont="1" applyAlignment="1">
      <alignment horizontal="left" vertical="center"/>
    </xf>
    <xf numFmtId="3" fontId="45" fillId="0" borderId="1" xfId="0" applyNumberFormat="1" applyFont="1" applyBorder="1" applyAlignment="1">
      <alignment horizontal="center" vertical="center" wrapText="1"/>
    </xf>
    <xf numFmtId="3" fontId="40" fillId="3" borderId="1" xfId="6" applyNumberFormat="1" applyFont="1" applyFill="1" applyBorder="1" applyAlignment="1">
      <alignment horizontal="right" vertical="center" wrapText="1"/>
    </xf>
    <xf numFmtId="4" fontId="41" fillId="0" borderId="0" xfId="1" applyNumberFormat="1" applyFont="1" applyAlignment="1">
      <alignment horizontal="right" vertical="center"/>
    </xf>
    <xf numFmtId="3" fontId="40" fillId="3" borderId="1" xfId="0" applyNumberFormat="1" applyFont="1" applyFill="1" applyBorder="1" applyAlignment="1">
      <alignment vertical="center"/>
    </xf>
    <xf numFmtId="3" fontId="40" fillId="3" borderId="1" xfId="0" applyNumberFormat="1" applyFont="1" applyFill="1" applyBorder="1" applyAlignment="1">
      <alignment horizontal="center" vertical="center" wrapText="1"/>
    </xf>
    <xf numFmtId="3" fontId="40" fillId="0" borderId="1" xfId="1" applyNumberFormat="1" applyFont="1" applyBorder="1" applyAlignment="1" applyProtection="1">
      <alignment vertical="center"/>
      <protection locked="0"/>
    </xf>
    <xf numFmtId="3" fontId="40" fillId="3" borderId="1" xfId="1" applyNumberFormat="1" applyFont="1" applyFill="1" applyBorder="1" applyAlignment="1" applyProtection="1">
      <alignment vertical="center"/>
      <protection locked="0"/>
    </xf>
    <xf numFmtId="0" fontId="40" fillId="3" borderId="3" xfId="1" applyFont="1" applyFill="1" applyBorder="1" applyAlignment="1" applyProtection="1">
      <alignment horizontal="center" vertical="center"/>
      <protection locked="0"/>
    </xf>
    <xf numFmtId="0" fontId="40" fillId="3" borderId="5" xfId="1" applyFont="1" applyFill="1" applyBorder="1" applyAlignment="1" applyProtection="1">
      <alignment horizontal="center" vertical="center"/>
      <protection locked="0"/>
    </xf>
    <xf numFmtId="0" fontId="41" fillId="3" borderId="3" xfId="1" applyFont="1" applyFill="1" applyBorder="1" applyAlignment="1" applyProtection="1">
      <alignment horizontal="center" vertical="center"/>
      <protection locked="0"/>
    </xf>
    <xf numFmtId="0" fontId="41" fillId="3" borderId="5" xfId="1" applyFont="1" applyFill="1" applyBorder="1" applyAlignment="1" applyProtection="1">
      <alignment horizontal="center" vertical="center"/>
      <protection locked="0"/>
    </xf>
    <xf numFmtId="16" fontId="41" fillId="3" borderId="5" xfId="6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</cellXfs>
  <cellStyles count="1467">
    <cellStyle name="_ieguld.plāns" xfId="12" xr:uid="{00000000-0005-0000-0000-000000000000}"/>
    <cellStyle name="20% - Accent1 10" xfId="13" xr:uid="{00000000-0005-0000-0000-000001000000}"/>
    <cellStyle name="20% - Accent1 10 2" xfId="14" xr:uid="{00000000-0005-0000-0000-000002000000}"/>
    <cellStyle name="20% - Accent1 10 2 2" xfId="15" xr:uid="{00000000-0005-0000-0000-000003000000}"/>
    <cellStyle name="20% - Accent1 10 3" xfId="16" xr:uid="{00000000-0005-0000-0000-000004000000}"/>
    <cellStyle name="20% - Accent1 11" xfId="17" xr:uid="{00000000-0005-0000-0000-000005000000}"/>
    <cellStyle name="20% - Accent1 11 2" xfId="18" xr:uid="{00000000-0005-0000-0000-000006000000}"/>
    <cellStyle name="20% - Accent1 11 2 2" xfId="19" xr:uid="{00000000-0005-0000-0000-000007000000}"/>
    <cellStyle name="20% - Accent1 11 3" xfId="20" xr:uid="{00000000-0005-0000-0000-000008000000}"/>
    <cellStyle name="20% - Accent1 12" xfId="21" xr:uid="{00000000-0005-0000-0000-000009000000}"/>
    <cellStyle name="20% - Accent1 12 2" xfId="22" xr:uid="{00000000-0005-0000-0000-00000A000000}"/>
    <cellStyle name="20% - Accent1 12 2 2" xfId="23" xr:uid="{00000000-0005-0000-0000-00000B000000}"/>
    <cellStyle name="20% - Accent1 12 3" xfId="24" xr:uid="{00000000-0005-0000-0000-00000C000000}"/>
    <cellStyle name="20% - Accent1 13" xfId="25" xr:uid="{00000000-0005-0000-0000-00000D000000}"/>
    <cellStyle name="20% - Accent1 13 2" xfId="26" xr:uid="{00000000-0005-0000-0000-00000E000000}"/>
    <cellStyle name="20% - Accent1 13 2 2" xfId="27" xr:uid="{00000000-0005-0000-0000-00000F000000}"/>
    <cellStyle name="20% - Accent1 13 3" xfId="28" xr:uid="{00000000-0005-0000-0000-000010000000}"/>
    <cellStyle name="20% - Accent1 14" xfId="29" xr:uid="{00000000-0005-0000-0000-000011000000}"/>
    <cellStyle name="20% - Accent1 14 2" xfId="30" xr:uid="{00000000-0005-0000-0000-000012000000}"/>
    <cellStyle name="20% - Accent1 14 2 2" xfId="31" xr:uid="{00000000-0005-0000-0000-000013000000}"/>
    <cellStyle name="20% - Accent1 14 3" xfId="32" xr:uid="{00000000-0005-0000-0000-000014000000}"/>
    <cellStyle name="20% - Accent1 15" xfId="33" xr:uid="{00000000-0005-0000-0000-000015000000}"/>
    <cellStyle name="20% - Accent1 15 2" xfId="34" xr:uid="{00000000-0005-0000-0000-000016000000}"/>
    <cellStyle name="20% - Accent1 15 2 2" xfId="35" xr:uid="{00000000-0005-0000-0000-000017000000}"/>
    <cellStyle name="20% - Accent1 15 3" xfId="36" xr:uid="{00000000-0005-0000-0000-000018000000}"/>
    <cellStyle name="20% - Accent1 16" xfId="37" xr:uid="{00000000-0005-0000-0000-000019000000}"/>
    <cellStyle name="20% - Accent1 2" xfId="38" xr:uid="{00000000-0005-0000-0000-00001A000000}"/>
    <cellStyle name="20% - Accent1 2 2" xfId="39" xr:uid="{00000000-0005-0000-0000-00001B000000}"/>
    <cellStyle name="20% - Accent1 2 2 2" xfId="40" xr:uid="{00000000-0005-0000-0000-00001C000000}"/>
    <cellStyle name="20% - Accent1 2 3" xfId="41" xr:uid="{00000000-0005-0000-0000-00001D000000}"/>
    <cellStyle name="20% - Accent1 3" xfId="42" xr:uid="{00000000-0005-0000-0000-00001E000000}"/>
    <cellStyle name="20% - Accent1 3 2" xfId="43" xr:uid="{00000000-0005-0000-0000-00001F000000}"/>
    <cellStyle name="20% - Accent1 3 2 2" xfId="44" xr:uid="{00000000-0005-0000-0000-000020000000}"/>
    <cellStyle name="20% - Accent1 3 3" xfId="45" xr:uid="{00000000-0005-0000-0000-000021000000}"/>
    <cellStyle name="20% - Accent1 4" xfId="46" xr:uid="{00000000-0005-0000-0000-000022000000}"/>
    <cellStyle name="20% - Accent1 4 2" xfId="47" xr:uid="{00000000-0005-0000-0000-000023000000}"/>
    <cellStyle name="20% - Accent1 4 2 2" xfId="48" xr:uid="{00000000-0005-0000-0000-000024000000}"/>
    <cellStyle name="20% - Accent1 4 3" xfId="49" xr:uid="{00000000-0005-0000-0000-000025000000}"/>
    <cellStyle name="20% - Accent1 5" xfId="50" xr:uid="{00000000-0005-0000-0000-000026000000}"/>
    <cellStyle name="20% - Accent1 5 2" xfId="51" xr:uid="{00000000-0005-0000-0000-000027000000}"/>
    <cellStyle name="20% - Accent1 5 2 2" xfId="52" xr:uid="{00000000-0005-0000-0000-000028000000}"/>
    <cellStyle name="20% - Accent1 5 3" xfId="53" xr:uid="{00000000-0005-0000-0000-000029000000}"/>
    <cellStyle name="20% - Accent1 6" xfId="54" xr:uid="{00000000-0005-0000-0000-00002A000000}"/>
    <cellStyle name="20% - Accent1 6 2" xfId="55" xr:uid="{00000000-0005-0000-0000-00002B000000}"/>
    <cellStyle name="20% - Accent1 6 2 2" xfId="56" xr:uid="{00000000-0005-0000-0000-00002C000000}"/>
    <cellStyle name="20% - Accent1 6 3" xfId="57" xr:uid="{00000000-0005-0000-0000-00002D000000}"/>
    <cellStyle name="20% - Accent1 7" xfId="58" xr:uid="{00000000-0005-0000-0000-00002E000000}"/>
    <cellStyle name="20% - Accent1 7 2" xfId="59" xr:uid="{00000000-0005-0000-0000-00002F000000}"/>
    <cellStyle name="20% - Accent1 7 2 2" xfId="60" xr:uid="{00000000-0005-0000-0000-000030000000}"/>
    <cellStyle name="20% - Accent1 7 3" xfId="61" xr:uid="{00000000-0005-0000-0000-000031000000}"/>
    <cellStyle name="20% - Accent1 8" xfId="62" xr:uid="{00000000-0005-0000-0000-000032000000}"/>
    <cellStyle name="20% - Accent1 8 2" xfId="63" xr:uid="{00000000-0005-0000-0000-000033000000}"/>
    <cellStyle name="20% - Accent1 8 2 2" xfId="64" xr:uid="{00000000-0005-0000-0000-000034000000}"/>
    <cellStyle name="20% - Accent1 8 3" xfId="65" xr:uid="{00000000-0005-0000-0000-000035000000}"/>
    <cellStyle name="20% - Accent1 9" xfId="66" xr:uid="{00000000-0005-0000-0000-000036000000}"/>
    <cellStyle name="20% - Accent1 9 2" xfId="67" xr:uid="{00000000-0005-0000-0000-000037000000}"/>
    <cellStyle name="20% - Accent1 9 2 2" xfId="68" xr:uid="{00000000-0005-0000-0000-000038000000}"/>
    <cellStyle name="20% - Accent1 9 3" xfId="69" xr:uid="{00000000-0005-0000-0000-000039000000}"/>
    <cellStyle name="20% - Accent2 10" xfId="70" xr:uid="{00000000-0005-0000-0000-00003A000000}"/>
    <cellStyle name="20% - Accent2 10 2" xfId="71" xr:uid="{00000000-0005-0000-0000-00003B000000}"/>
    <cellStyle name="20% - Accent2 10 2 2" xfId="72" xr:uid="{00000000-0005-0000-0000-00003C000000}"/>
    <cellStyle name="20% - Accent2 10 3" xfId="73" xr:uid="{00000000-0005-0000-0000-00003D000000}"/>
    <cellStyle name="20% - Accent2 11" xfId="74" xr:uid="{00000000-0005-0000-0000-00003E000000}"/>
    <cellStyle name="20% - Accent2 11 2" xfId="75" xr:uid="{00000000-0005-0000-0000-00003F000000}"/>
    <cellStyle name="20% - Accent2 11 2 2" xfId="76" xr:uid="{00000000-0005-0000-0000-000040000000}"/>
    <cellStyle name="20% - Accent2 11 3" xfId="77" xr:uid="{00000000-0005-0000-0000-000041000000}"/>
    <cellStyle name="20% - Accent2 12" xfId="78" xr:uid="{00000000-0005-0000-0000-000042000000}"/>
    <cellStyle name="20% - Accent2 12 2" xfId="79" xr:uid="{00000000-0005-0000-0000-000043000000}"/>
    <cellStyle name="20% - Accent2 12 2 2" xfId="80" xr:uid="{00000000-0005-0000-0000-000044000000}"/>
    <cellStyle name="20% - Accent2 12 3" xfId="81" xr:uid="{00000000-0005-0000-0000-000045000000}"/>
    <cellStyle name="20% - Accent2 13" xfId="82" xr:uid="{00000000-0005-0000-0000-000046000000}"/>
    <cellStyle name="20% - Accent2 13 2" xfId="83" xr:uid="{00000000-0005-0000-0000-000047000000}"/>
    <cellStyle name="20% - Accent2 13 2 2" xfId="84" xr:uid="{00000000-0005-0000-0000-000048000000}"/>
    <cellStyle name="20% - Accent2 13 3" xfId="85" xr:uid="{00000000-0005-0000-0000-000049000000}"/>
    <cellStyle name="20% - Accent2 14" xfId="86" xr:uid="{00000000-0005-0000-0000-00004A000000}"/>
    <cellStyle name="20% - Accent2 14 2" xfId="87" xr:uid="{00000000-0005-0000-0000-00004B000000}"/>
    <cellStyle name="20% - Accent2 14 2 2" xfId="88" xr:uid="{00000000-0005-0000-0000-00004C000000}"/>
    <cellStyle name="20% - Accent2 14 3" xfId="89" xr:uid="{00000000-0005-0000-0000-00004D000000}"/>
    <cellStyle name="20% - Accent2 15" xfId="90" xr:uid="{00000000-0005-0000-0000-00004E000000}"/>
    <cellStyle name="20% - Accent2 15 2" xfId="91" xr:uid="{00000000-0005-0000-0000-00004F000000}"/>
    <cellStyle name="20% - Accent2 15 2 2" xfId="92" xr:uid="{00000000-0005-0000-0000-000050000000}"/>
    <cellStyle name="20% - Accent2 15 3" xfId="93" xr:uid="{00000000-0005-0000-0000-000051000000}"/>
    <cellStyle name="20% - Accent2 16" xfId="94" xr:uid="{00000000-0005-0000-0000-000052000000}"/>
    <cellStyle name="20% - Accent2 2" xfId="95" xr:uid="{00000000-0005-0000-0000-000053000000}"/>
    <cellStyle name="20% - Accent2 2 2" xfId="96" xr:uid="{00000000-0005-0000-0000-000054000000}"/>
    <cellStyle name="20% - Accent2 2 2 2" xfId="97" xr:uid="{00000000-0005-0000-0000-000055000000}"/>
    <cellStyle name="20% - Accent2 2 3" xfId="98" xr:uid="{00000000-0005-0000-0000-000056000000}"/>
    <cellStyle name="20% - Accent2 3" xfId="99" xr:uid="{00000000-0005-0000-0000-000057000000}"/>
    <cellStyle name="20% - Accent2 3 2" xfId="100" xr:uid="{00000000-0005-0000-0000-000058000000}"/>
    <cellStyle name="20% - Accent2 3 2 2" xfId="101" xr:uid="{00000000-0005-0000-0000-000059000000}"/>
    <cellStyle name="20% - Accent2 3 3" xfId="102" xr:uid="{00000000-0005-0000-0000-00005A000000}"/>
    <cellStyle name="20% - Accent2 4" xfId="103" xr:uid="{00000000-0005-0000-0000-00005B000000}"/>
    <cellStyle name="20% - Accent2 4 2" xfId="104" xr:uid="{00000000-0005-0000-0000-00005C000000}"/>
    <cellStyle name="20% - Accent2 4 2 2" xfId="105" xr:uid="{00000000-0005-0000-0000-00005D000000}"/>
    <cellStyle name="20% - Accent2 4 3" xfId="106" xr:uid="{00000000-0005-0000-0000-00005E000000}"/>
    <cellStyle name="20% - Accent2 5" xfId="107" xr:uid="{00000000-0005-0000-0000-00005F000000}"/>
    <cellStyle name="20% - Accent2 5 2" xfId="108" xr:uid="{00000000-0005-0000-0000-000060000000}"/>
    <cellStyle name="20% - Accent2 5 2 2" xfId="109" xr:uid="{00000000-0005-0000-0000-000061000000}"/>
    <cellStyle name="20% - Accent2 5 3" xfId="110" xr:uid="{00000000-0005-0000-0000-000062000000}"/>
    <cellStyle name="20% - Accent2 6" xfId="111" xr:uid="{00000000-0005-0000-0000-000063000000}"/>
    <cellStyle name="20% - Accent2 6 2" xfId="112" xr:uid="{00000000-0005-0000-0000-000064000000}"/>
    <cellStyle name="20% - Accent2 6 2 2" xfId="113" xr:uid="{00000000-0005-0000-0000-000065000000}"/>
    <cellStyle name="20% - Accent2 6 3" xfId="114" xr:uid="{00000000-0005-0000-0000-000066000000}"/>
    <cellStyle name="20% - Accent2 7" xfId="115" xr:uid="{00000000-0005-0000-0000-000067000000}"/>
    <cellStyle name="20% - Accent2 7 2" xfId="116" xr:uid="{00000000-0005-0000-0000-000068000000}"/>
    <cellStyle name="20% - Accent2 7 2 2" xfId="117" xr:uid="{00000000-0005-0000-0000-000069000000}"/>
    <cellStyle name="20% - Accent2 7 3" xfId="118" xr:uid="{00000000-0005-0000-0000-00006A000000}"/>
    <cellStyle name="20% - Accent2 8" xfId="119" xr:uid="{00000000-0005-0000-0000-00006B000000}"/>
    <cellStyle name="20% - Accent2 8 2" xfId="120" xr:uid="{00000000-0005-0000-0000-00006C000000}"/>
    <cellStyle name="20% - Accent2 8 2 2" xfId="121" xr:uid="{00000000-0005-0000-0000-00006D000000}"/>
    <cellStyle name="20% - Accent2 8 3" xfId="122" xr:uid="{00000000-0005-0000-0000-00006E000000}"/>
    <cellStyle name="20% - Accent2 9" xfId="123" xr:uid="{00000000-0005-0000-0000-00006F000000}"/>
    <cellStyle name="20% - Accent2 9 2" xfId="124" xr:uid="{00000000-0005-0000-0000-000070000000}"/>
    <cellStyle name="20% - Accent2 9 2 2" xfId="125" xr:uid="{00000000-0005-0000-0000-000071000000}"/>
    <cellStyle name="20% - Accent2 9 3" xfId="126" xr:uid="{00000000-0005-0000-0000-000072000000}"/>
    <cellStyle name="20% - Accent3 10" xfId="127" xr:uid="{00000000-0005-0000-0000-000073000000}"/>
    <cellStyle name="20% - Accent3 10 2" xfId="128" xr:uid="{00000000-0005-0000-0000-000074000000}"/>
    <cellStyle name="20% - Accent3 10 2 2" xfId="129" xr:uid="{00000000-0005-0000-0000-000075000000}"/>
    <cellStyle name="20% - Accent3 10 3" xfId="130" xr:uid="{00000000-0005-0000-0000-000076000000}"/>
    <cellStyle name="20% - Accent3 11" xfId="131" xr:uid="{00000000-0005-0000-0000-000077000000}"/>
    <cellStyle name="20% - Accent3 11 2" xfId="132" xr:uid="{00000000-0005-0000-0000-000078000000}"/>
    <cellStyle name="20% - Accent3 11 2 2" xfId="133" xr:uid="{00000000-0005-0000-0000-000079000000}"/>
    <cellStyle name="20% - Accent3 11 3" xfId="134" xr:uid="{00000000-0005-0000-0000-00007A000000}"/>
    <cellStyle name="20% - Accent3 12" xfId="135" xr:uid="{00000000-0005-0000-0000-00007B000000}"/>
    <cellStyle name="20% - Accent3 12 2" xfId="136" xr:uid="{00000000-0005-0000-0000-00007C000000}"/>
    <cellStyle name="20% - Accent3 12 2 2" xfId="137" xr:uid="{00000000-0005-0000-0000-00007D000000}"/>
    <cellStyle name="20% - Accent3 12 3" xfId="138" xr:uid="{00000000-0005-0000-0000-00007E000000}"/>
    <cellStyle name="20% - Accent3 13" xfId="139" xr:uid="{00000000-0005-0000-0000-00007F000000}"/>
    <cellStyle name="20% - Accent3 13 2" xfId="140" xr:uid="{00000000-0005-0000-0000-000080000000}"/>
    <cellStyle name="20% - Accent3 13 2 2" xfId="141" xr:uid="{00000000-0005-0000-0000-000081000000}"/>
    <cellStyle name="20% - Accent3 13 3" xfId="142" xr:uid="{00000000-0005-0000-0000-000082000000}"/>
    <cellStyle name="20% - Accent3 14" xfId="143" xr:uid="{00000000-0005-0000-0000-000083000000}"/>
    <cellStyle name="20% - Accent3 14 2" xfId="144" xr:uid="{00000000-0005-0000-0000-000084000000}"/>
    <cellStyle name="20% - Accent3 14 2 2" xfId="145" xr:uid="{00000000-0005-0000-0000-000085000000}"/>
    <cellStyle name="20% - Accent3 14 3" xfId="146" xr:uid="{00000000-0005-0000-0000-000086000000}"/>
    <cellStyle name="20% - Accent3 15" xfId="147" xr:uid="{00000000-0005-0000-0000-000087000000}"/>
    <cellStyle name="20% - Accent3 15 2" xfId="148" xr:uid="{00000000-0005-0000-0000-000088000000}"/>
    <cellStyle name="20% - Accent3 15 2 2" xfId="149" xr:uid="{00000000-0005-0000-0000-000089000000}"/>
    <cellStyle name="20% - Accent3 15 3" xfId="150" xr:uid="{00000000-0005-0000-0000-00008A000000}"/>
    <cellStyle name="20% - Accent3 16" xfId="151" xr:uid="{00000000-0005-0000-0000-00008B000000}"/>
    <cellStyle name="20% - Accent3 2" xfId="152" xr:uid="{00000000-0005-0000-0000-00008C000000}"/>
    <cellStyle name="20% - Accent3 2 2" xfId="153" xr:uid="{00000000-0005-0000-0000-00008D000000}"/>
    <cellStyle name="20% - Accent3 2 2 2" xfId="154" xr:uid="{00000000-0005-0000-0000-00008E000000}"/>
    <cellStyle name="20% - Accent3 2 3" xfId="155" xr:uid="{00000000-0005-0000-0000-00008F000000}"/>
    <cellStyle name="20% - Accent3 3" xfId="156" xr:uid="{00000000-0005-0000-0000-000090000000}"/>
    <cellStyle name="20% - Accent3 3 2" xfId="157" xr:uid="{00000000-0005-0000-0000-000091000000}"/>
    <cellStyle name="20% - Accent3 3 2 2" xfId="158" xr:uid="{00000000-0005-0000-0000-000092000000}"/>
    <cellStyle name="20% - Accent3 3 3" xfId="159" xr:uid="{00000000-0005-0000-0000-000093000000}"/>
    <cellStyle name="20% - Accent3 4" xfId="160" xr:uid="{00000000-0005-0000-0000-000094000000}"/>
    <cellStyle name="20% - Accent3 4 2" xfId="161" xr:uid="{00000000-0005-0000-0000-000095000000}"/>
    <cellStyle name="20% - Accent3 4 2 2" xfId="162" xr:uid="{00000000-0005-0000-0000-000096000000}"/>
    <cellStyle name="20% - Accent3 4 3" xfId="163" xr:uid="{00000000-0005-0000-0000-000097000000}"/>
    <cellStyle name="20% - Accent3 5" xfId="164" xr:uid="{00000000-0005-0000-0000-000098000000}"/>
    <cellStyle name="20% - Accent3 5 2" xfId="165" xr:uid="{00000000-0005-0000-0000-000099000000}"/>
    <cellStyle name="20% - Accent3 5 2 2" xfId="166" xr:uid="{00000000-0005-0000-0000-00009A000000}"/>
    <cellStyle name="20% - Accent3 5 3" xfId="167" xr:uid="{00000000-0005-0000-0000-00009B000000}"/>
    <cellStyle name="20% - Accent3 6" xfId="168" xr:uid="{00000000-0005-0000-0000-00009C000000}"/>
    <cellStyle name="20% - Accent3 6 2" xfId="169" xr:uid="{00000000-0005-0000-0000-00009D000000}"/>
    <cellStyle name="20% - Accent3 6 2 2" xfId="170" xr:uid="{00000000-0005-0000-0000-00009E000000}"/>
    <cellStyle name="20% - Accent3 6 3" xfId="171" xr:uid="{00000000-0005-0000-0000-00009F000000}"/>
    <cellStyle name="20% - Accent3 7" xfId="172" xr:uid="{00000000-0005-0000-0000-0000A0000000}"/>
    <cellStyle name="20% - Accent3 7 2" xfId="173" xr:uid="{00000000-0005-0000-0000-0000A1000000}"/>
    <cellStyle name="20% - Accent3 7 2 2" xfId="174" xr:uid="{00000000-0005-0000-0000-0000A2000000}"/>
    <cellStyle name="20% - Accent3 7 3" xfId="175" xr:uid="{00000000-0005-0000-0000-0000A3000000}"/>
    <cellStyle name="20% - Accent3 8" xfId="176" xr:uid="{00000000-0005-0000-0000-0000A4000000}"/>
    <cellStyle name="20% - Accent3 8 2" xfId="177" xr:uid="{00000000-0005-0000-0000-0000A5000000}"/>
    <cellStyle name="20% - Accent3 8 2 2" xfId="178" xr:uid="{00000000-0005-0000-0000-0000A6000000}"/>
    <cellStyle name="20% - Accent3 8 3" xfId="179" xr:uid="{00000000-0005-0000-0000-0000A7000000}"/>
    <cellStyle name="20% - Accent3 9" xfId="180" xr:uid="{00000000-0005-0000-0000-0000A8000000}"/>
    <cellStyle name="20% - Accent3 9 2" xfId="181" xr:uid="{00000000-0005-0000-0000-0000A9000000}"/>
    <cellStyle name="20% - Accent3 9 2 2" xfId="182" xr:uid="{00000000-0005-0000-0000-0000AA000000}"/>
    <cellStyle name="20% - Accent3 9 3" xfId="183" xr:uid="{00000000-0005-0000-0000-0000AB000000}"/>
    <cellStyle name="20% - Accent4 10" xfId="184" xr:uid="{00000000-0005-0000-0000-0000AC000000}"/>
    <cellStyle name="20% - Accent4 10 2" xfId="185" xr:uid="{00000000-0005-0000-0000-0000AD000000}"/>
    <cellStyle name="20% - Accent4 10 2 2" xfId="186" xr:uid="{00000000-0005-0000-0000-0000AE000000}"/>
    <cellStyle name="20% - Accent4 10 3" xfId="187" xr:uid="{00000000-0005-0000-0000-0000AF000000}"/>
    <cellStyle name="20% - Accent4 11" xfId="188" xr:uid="{00000000-0005-0000-0000-0000B0000000}"/>
    <cellStyle name="20% - Accent4 11 2" xfId="189" xr:uid="{00000000-0005-0000-0000-0000B1000000}"/>
    <cellStyle name="20% - Accent4 11 2 2" xfId="190" xr:uid="{00000000-0005-0000-0000-0000B2000000}"/>
    <cellStyle name="20% - Accent4 11 3" xfId="191" xr:uid="{00000000-0005-0000-0000-0000B3000000}"/>
    <cellStyle name="20% - Accent4 12" xfId="192" xr:uid="{00000000-0005-0000-0000-0000B4000000}"/>
    <cellStyle name="20% - Accent4 12 2" xfId="193" xr:uid="{00000000-0005-0000-0000-0000B5000000}"/>
    <cellStyle name="20% - Accent4 12 2 2" xfId="194" xr:uid="{00000000-0005-0000-0000-0000B6000000}"/>
    <cellStyle name="20% - Accent4 12 3" xfId="195" xr:uid="{00000000-0005-0000-0000-0000B7000000}"/>
    <cellStyle name="20% - Accent4 13" xfId="196" xr:uid="{00000000-0005-0000-0000-0000B8000000}"/>
    <cellStyle name="20% - Accent4 13 2" xfId="197" xr:uid="{00000000-0005-0000-0000-0000B9000000}"/>
    <cellStyle name="20% - Accent4 13 2 2" xfId="198" xr:uid="{00000000-0005-0000-0000-0000BA000000}"/>
    <cellStyle name="20% - Accent4 13 3" xfId="199" xr:uid="{00000000-0005-0000-0000-0000BB000000}"/>
    <cellStyle name="20% - Accent4 14" xfId="200" xr:uid="{00000000-0005-0000-0000-0000BC000000}"/>
    <cellStyle name="20% - Accent4 14 2" xfId="201" xr:uid="{00000000-0005-0000-0000-0000BD000000}"/>
    <cellStyle name="20% - Accent4 14 2 2" xfId="202" xr:uid="{00000000-0005-0000-0000-0000BE000000}"/>
    <cellStyle name="20% - Accent4 14 3" xfId="203" xr:uid="{00000000-0005-0000-0000-0000BF000000}"/>
    <cellStyle name="20% - Accent4 15" xfId="204" xr:uid="{00000000-0005-0000-0000-0000C0000000}"/>
    <cellStyle name="20% - Accent4 15 2" xfId="205" xr:uid="{00000000-0005-0000-0000-0000C1000000}"/>
    <cellStyle name="20% - Accent4 15 2 2" xfId="206" xr:uid="{00000000-0005-0000-0000-0000C2000000}"/>
    <cellStyle name="20% - Accent4 15 3" xfId="207" xr:uid="{00000000-0005-0000-0000-0000C3000000}"/>
    <cellStyle name="20% - Accent4 16" xfId="208" xr:uid="{00000000-0005-0000-0000-0000C4000000}"/>
    <cellStyle name="20% - Accent4 2" xfId="209" xr:uid="{00000000-0005-0000-0000-0000C5000000}"/>
    <cellStyle name="20% - Accent4 2 2" xfId="210" xr:uid="{00000000-0005-0000-0000-0000C6000000}"/>
    <cellStyle name="20% - Accent4 2 2 2" xfId="211" xr:uid="{00000000-0005-0000-0000-0000C7000000}"/>
    <cellStyle name="20% - Accent4 2 3" xfId="212" xr:uid="{00000000-0005-0000-0000-0000C8000000}"/>
    <cellStyle name="20% - Accent4 3" xfId="213" xr:uid="{00000000-0005-0000-0000-0000C9000000}"/>
    <cellStyle name="20% - Accent4 3 2" xfId="214" xr:uid="{00000000-0005-0000-0000-0000CA000000}"/>
    <cellStyle name="20% - Accent4 3 2 2" xfId="215" xr:uid="{00000000-0005-0000-0000-0000CB000000}"/>
    <cellStyle name="20% - Accent4 3 3" xfId="216" xr:uid="{00000000-0005-0000-0000-0000CC000000}"/>
    <cellStyle name="20% - Accent4 4" xfId="217" xr:uid="{00000000-0005-0000-0000-0000CD000000}"/>
    <cellStyle name="20% - Accent4 4 2" xfId="218" xr:uid="{00000000-0005-0000-0000-0000CE000000}"/>
    <cellStyle name="20% - Accent4 4 2 2" xfId="219" xr:uid="{00000000-0005-0000-0000-0000CF000000}"/>
    <cellStyle name="20% - Accent4 4 3" xfId="220" xr:uid="{00000000-0005-0000-0000-0000D0000000}"/>
    <cellStyle name="20% - Accent4 5" xfId="221" xr:uid="{00000000-0005-0000-0000-0000D1000000}"/>
    <cellStyle name="20% - Accent4 5 2" xfId="222" xr:uid="{00000000-0005-0000-0000-0000D2000000}"/>
    <cellStyle name="20% - Accent4 5 2 2" xfId="223" xr:uid="{00000000-0005-0000-0000-0000D3000000}"/>
    <cellStyle name="20% - Accent4 5 3" xfId="224" xr:uid="{00000000-0005-0000-0000-0000D4000000}"/>
    <cellStyle name="20% - Accent4 6" xfId="225" xr:uid="{00000000-0005-0000-0000-0000D5000000}"/>
    <cellStyle name="20% - Accent4 6 2" xfId="226" xr:uid="{00000000-0005-0000-0000-0000D6000000}"/>
    <cellStyle name="20% - Accent4 6 2 2" xfId="227" xr:uid="{00000000-0005-0000-0000-0000D7000000}"/>
    <cellStyle name="20% - Accent4 6 3" xfId="228" xr:uid="{00000000-0005-0000-0000-0000D8000000}"/>
    <cellStyle name="20% - Accent4 7" xfId="229" xr:uid="{00000000-0005-0000-0000-0000D9000000}"/>
    <cellStyle name="20% - Accent4 7 2" xfId="230" xr:uid="{00000000-0005-0000-0000-0000DA000000}"/>
    <cellStyle name="20% - Accent4 7 2 2" xfId="231" xr:uid="{00000000-0005-0000-0000-0000DB000000}"/>
    <cellStyle name="20% - Accent4 7 3" xfId="232" xr:uid="{00000000-0005-0000-0000-0000DC000000}"/>
    <cellStyle name="20% - Accent4 8" xfId="233" xr:uid="{00000000-0005-0000-0000-0000DD000000}"/>
    <cellStyle name="20% - Accent4 8 2" xfId="234" xr:uid="{00000000-0005-0000-0000-0000DE000000}"/>
    <cellStyle name="20% - Accent4 8 2 2" xfId="235" xr:uid="{00000000-0005-0000-0000-0000DF000000}"/>
    <cellStyle name="20% - Accent4 8 3" xfId="236" xr:uid="{00000000-0005-0000-0000-0000E0000000}"/>
    <cellStyle name="20% - Accent4 9" xfId="237" xr:uid="{00000000-0005-0000-0000-0000E1000000}"/>
    <cellStyle name="20% - Accent4 9 2" xfId="238" xr:uid="{00000000-0005-0000-0000-0000E2000000}"/>
    <cellStyle name="20% - Accent4 9 2 2" xfId="239" xr:uid="{00000000-0005-0000-0000-0000E3000000}"/>
    <cellStyle name="20% - Accent4 9 3" xfId="240" xr:uid="{00000000-0005-0000-0000-0000E4000000}"/>
    <cellStyle name="20% - Accent5 10" xfId="241" xr:uid="{00000000-0005-0000-0000-0000E5000000}"/>
    <cellStyle name="20% - Accent5 10 2" xfId="242" xr:uid="{00000000-0005-0000-0000-0000E6000000}"/>
    <cellStyle name="20% - Accent5 10 2 2" xfId="243" xr:uid="{00000000-0005-0000-0000-0000E7000000}"/>
    <cellStyle name="20% - Accent5 10 3" xfId="244" xr:uid="{00000000-0005-0000-0000-0000E8000000}"/>
    <cellStyle name="20% - Accent5 11" xfId="245" xr:uid="{00000000-0005-0000-0000-0000E9000000}"/>
    <cellStyle name="20% - Accent5 11 2" xfId="246" xr:uid="{00000000-0005-0000-0000-0000EA000000}"/>
    <cellStyle name="20% - Accent5 11 2 2" xfId="247" xr:uid="{00000000-0005-0000-0000-0000EB000000}"/>
    <cellStyle name="20% - Accent5 11 3" xfId="248" xr:uid="{00000000-0005-0000-0000-0000EC000000}"/>
    <cellStyle name="20% - Accent5 12" xfId="249" xr:uid="{00000000-0005-0000-0000-0000ED000000}"/>
    <cellStyle name="20% - Accent5 12 2" xfId="250" xr:uid="{00000000-0005-0000-0000-0000EE000000}"/>
    <cellStyle name="20% - Accent5 12 2 2" xfId="251" xr:uid="{00000000-0005-0000-0000-0000EF000000}"/>
    <cellStyle name="20% - Accent5 12 3" xfId="252" xr:uid="{00000000-0005-0000-0000-0000F0000000}"/>
    <cellStyle name="20% - Accent5 13" xfId="253" xr:uid="{00000000-0005-0000-0000-0000F1000000}"/>
    <cellStyle name="20% - Accent5 13 2" xfId="254" xr:uid="{00000000-0005-0000-0000-0000F2000000}"/>
    <cellStyle name="20% - Accent5 13 2 2" xfId="255" xr:uid="{00000000-0005-0000-0000-0000F3000000}"/>
    <cellStyle name="20% - Accent5 13 3" xfId="256" xr:uid="{00000000-0005-0000-0000-0000F4000000}"/>
    <cellStyle name="20% - Accent5 14" xfId="257" xr:uid="{00000000-0005-0000-0000-0000F5000000}"/>
    <cellStyle name="20% - Accent5 14 2" xfId="258" xr:uid="{00000000-0005-0000-0000-0000F6000000}"/>
    <cellStyle name="20% - Accent5 14 2 2" xfId="259" xr:uid="{00000000-0005-0000-0000-0000F7000000}"/>
    <cellStyle name="20% - Accent5 14 3" xfId="260" xr:uid="{00000000-0005-0000-0000-0000F8000000}"/>
    <cellStyle name="20% - Accent5 15" xfId="261" xr:uid="{00000000-0005-0000-0000-0000F9000000}"/>
    <cellStyle name="20% - Accent5 15 2" xfId="262" xr:uid="{00000000-0005-0000-0000-0000FA000000}"/>
    <cellStyle name="20% - Accent5 15 2 2" xfId="263" xr:uid="{00000000-0005-0000-0000-0000FB000000}"/>
    <cellStyle name="20% - Accent5 15 3" xfId="264" xr:uid="{00000000-0005-0000-0000-0000FC000000}"/>
    <cellStyle name="20% - Accent5 16" xfId="265" xr:uid="{00000000-0005-0000-0000-0000FD000000}"/>
    <cellStyle name="20% - Accent5 2" xfId="266" xr:uid="{00000000-0005-0000-0000-0000FE000000}"/>
    <cellStyle name="20% - Accent5 2 2" xfId="267" xr:uid="{00000000-0005-0000-0000-0000FF000000}"/>
    <cellStyle name="20% - Accent5 2 2 2" xfId="268" xr:uid="{00000000-0005-0000-0000-000000010000}"/>
    <cellStyle name="20% - Accent5 2 3" xfId="269" xr:uid="{00000000-0005-0000-0000-000001010000}"/>
    <cellStyle name="20% - Accent5 3" xfId="270" xr:uid="{00000000-0005-0000-0000-000002010000}"/>
    <cellStyle name="20% - Accent5 3 2" xfId="271" xr:uid="{00000000-0005-0000-0000-000003010000}"/>
    <cellStyle name="20% - Accent5 3 2 2" xfId="272" xr:uid="{00000000-0005-0000-0000-000004010000}"/>
    <cellStyle name="20% - Accent5 3 3" xfId="273" xr:uid="{00000000-0005-0000-0000-000005010000}"/>
    <cellStyle name="20% - Accent5 4" xfId="274" xr:uid="{00000000-0005-0000-0000-000006010000}"/>
    <cellStyle name="20% - Accent5 4 2" xfId="275" xr:uid="{00000000-0005-0000-0000-000007010000}"/>
    <cellStyle name="20% - Accent5 4 2 2" xfId="276" xr:uid="{00000000-0005-0000-0000-000008010000}"/>
    <cellStyle name="20% - Accent5 4 3" xfId="277" xr:uid="{00000000-0005-0000-0000-000009010000}"/>
    <cellStyle name="20% - Accent5 5" xfId="278" xr:uid="{00000000-0005-0000-0000-00000A010000}"/>
    <cellStyle name="20% - Accent5 5 2" xfId="279" xr:uid="{00000000-0005-0000-0000-00000B010000}"/>
    <cellStyle name="20% - Accent5 5 2 2" xfId="280" xr:uid="{00000000-0005-0000-0000-00000C010000}"/>
    <cellStyle name="20% - Accent5 5 3" xfId="281" xr:uid="{00000000-0005-0000-0000-00000D010000}"/>
    <cellStyle name="20% - Accent5 6" xfId="282" xr:uid="{00000000-0005-0000-0000-00000E010000}"/>
    <cellStyle name="20% - Accent5 6 2" xfId="283" xr:uid="{00000000-0005-0000-0000-00000F010000}"/>
    <cellStyle name="20% - Accent5 6 2 2" xfId="284" xr:uid="{00000000-0005-0000-0000-000010010000}"/>
    <cellStyle name="20% - Accent5 6 3" xfId="285" xr:uid="{00000000-0005-0000-0000-000011010000}"/>
    <cellStyle name="20% - Accent5 7" xfId="286" xr:uid="{00000000-0005-0000-0000-000012010000}"/>
    <cellStyle name="20% - Accent5 7 2" xfId="287" xr:uid="{00000000-0005-0000-0000-000013010000}"/>
    <cellStyle name="20% - Accent5 7 2 2" xfId="288" xr:uid="{00000000-0005-0000-0000-000014010000}"/>
    <cellStyle name="20% - Accent5 7 3" xfId="289" xr:uid="{00000000-0005-0000-0000-000015010000}"/>
    <cellStyle name="20% - Accent5 8" xfId="290" xr:uid="{00000000-0005-0000-0000-000016010000}"/>
    <cellStyle name="20% - Accent5 8 2" xfId="291" xr:uid="{00000000-0005-0000-0000-000017010000}"/>
    <cellStyle name="20% - Accent5 8 2 2" xfId="292" xr:uid="{00000000-0005-0000-0000-000018010000}"/>
    <cellStyle name="20% - Accent5 8 3" xfId="293" xr:uid="{00000000-0005-0000-0000-000019010000}"/>
    <cellStyle name="20% - Accent5 9" xfId="294" xr:uid="{00000000-0005-0000-0000-00001A010000}"/>
    <cellStyle name="20% - Accent5 9 2" xfId="295" xr:uid="{00000000-0005-0000-0000-00001B010000}"/>
    <cellStyle name="20% - Accent5 9 2 2" xfId="296" xr:uid="{00000000-0005-0000-0000-00001C010000}"/>
    <cellStyle name="20% - Accent5 9 3" xfId="297" xr:uid="{00000000-0005-0000-0000-00001D010000}"/>
    <cellStyle name="20% - Accent6 10" xfId="298" xr:uid="{00000000-0005-0000-0000-00001E010000}"/>
    <cellStyle name="20% - Accent6 10 2" xfId="299" xr:uid="{00000000-0005-0000-0000-00001F010000}"/>
    <cellStyle name="20% - Accent6 10 2 2" xfId="300" xr:uid="{00000000-0005-0000-0000-000020010000}"/>
    <cellStyle name="20% - Accent6 10 3" xfId="301" xr:uid="{00000000-0005-0000-0000-000021010000}"/>
    <cellStyle name="20% - Accent6 11" xfId="302" xr:uid="{00000000-0005-0000-0000-000022010000}"/>
    <cellStyle name="20% - Accent6 11 2" xfId="303" xr:uid="{00000000-0005-0000-0000-000023010000}"/>
    <cellStyle name="20% - Accent6 11 2 2" xfId="304" xr:uid="{00000000-0005-0000-0000-000024010000}"/>
    <cellStyle name="20% - Accent6 11 3" xfId="305" xr:uid="{00000000-0005-0000-0000-000025010000}"/>
    <cellStyle name="20% - Accent6 12" xfId="306" xr:uid="{00000000-0005-0000-0000-000026010000}"/>
    <cellStyle name="20% - Accent6 12 2" xfId="307" xr:uid="{00000000-0005-0000-0000-000027010000}"/>
    <cellStyle name="20% - Accent6 12 2 2" xfId="308" xr:uid="{00000000-0005-0000-0000-000028010000}"/>
    <cellStyle name="20% - Accent6 12 3" xfId="309" xr:uid="{00000000-0005-0000-0000-000029010000}"/>
    <cellStyle name="20% - Accent6 13" xfId="310" xr:uid="{00000000-0005-0000-0000-00002A010000}"/>
    <cellStyle name="20% - Accent6 13 2" xfId="311" xr:uid="{00000000-0005-0000-0000-00002B010000}"/>
    <cellStyle name="20% - Accent6 13 2 2" xfId="312" xr:uid="{00000000-0005-0000-0000-00002C010000}"/>
    <cellStyle name="20% - Accent6 13 3" xfId="313" xr:uid="{00000000-0005-0000-0000-00002D010000}"/>
    <cellStyle name="20% - Accent6 14" xfId="314" xr:uid="{00000000-0005-0000-0000-00002E010000}"/>
    <cellStyle name="20% - Accent6 14 2" xfId="315" xr:uid="{00000000-0005-0000-0000-00002F010000}"/>
    <cellStyle name="20% - Accent6 14 2 2" xfId="316" xr:uid="{00000000-0005-0000-0000-000030010000}"/>
    <cellStyle name="20% - Accent6 14 3" xfId="317" xr:uid="{00000000-0005-0000-0000-000031010000}"/>
    <cellStyle name="20% - Accent6 15" xfId="318" xr:uid="{00000000-0005-0000-0000-000032010000}"/>
    <cellStyle name="20% - Accent6 15 2" xfId="319" xr:uid="{00000000-0005-0000-0000-000033010000}"/>
    <cellStyle name="20% - Accent6 15 2 2" xfId="320" xr:uid="{00000000-0005-0000-0000-000034010000}"/>
    <cellStyle name="20% - Accent6 15 3" xfId="321" xr:uid="{00000000-0005-0000-0000-000035010000}"/>
    <cellStyle name="20% - Accent6 16" xfId="322" xr:uid="{00000000-0005-0000-0000-000036010000}"/>
    <cellStyle name="20% - Accent6 2" xfId="323" xr:uid="{00000000-0005-0000-0000-000037010000}"/>
    <cellStyle name="20% - Accent6 2 2" xfId="324" xr:uid="{00000000-0005-0000-0000-000038010000}"/>
    <cellStyle name="20% - Accent6 2 2 2" xfId="325" xr:uid="{00000000-0005-0000-0000-000039010000}"/>
    <cellStyle name="20% - Accent6 2 3" xfId="326" xr:uid="{00000000-0005-0000-0000-00003A010000}"/>
    <cellStyle name="20% - Accent6 3" xfId="327" xr:uid="{00000000-0005-0000-0000-00003B010000}"/>
    <cellStyle name="20% - Accent6 3 2" xfId="328" xr:uid="{00000000-0005-0000-0000-00003C010000}"/>
    <cellStyle name="20% - Accent6 3 2 2" xfId="329" xr:uid="{00000000-0005-0000-0000-00003D010000}"/>
    <cellStyle name="20% - Accent6 3 3" xfId="330" xr:uid="{00000000-0005-0000-0000-00003E010000}"/>
    <cellStyle name="20% - Accent6 4" xfId="331" xr:uid="{00000000-0005-0000-0000-00003F010000}"/>
    <cellStyle name="20% - Accent6 4 2" xfId="332" xr:uid="{00000000-0005-0000-0000-000040010000}"/>
    <cellStyle name="20% - Accent6 4 2 2" xfId="333" xr:uid="{00000000-0005-0000-0000-000041010000}"/>
    <cellStyle name="20% - Accent6 4 3" xfId="334" xr:uid="{00000000-0005-0000-0000-000042010000}"/>
    <cellStyle name="20% - Accent6 5" xfId="335" xr:uid="{00000000-0005-0000-0000-000043010000}"/>
    <cellStyle name="20% - Accent6 5 2" xfId="336" xr:uid="{00000000-0005-0000-0000-000044010000}"/>
    <cellStyle name="20% - Accent6 5 2 2" xfId="337" xr:uid="{00000000-0005-0000-0000-000045010000}"/>
    <cellStyle name="20% - Accent6 5 3" xfId="338" xr:uid="{00000000-0005-0000-0000-000046010000}"/>
    <cellStyle name="20% - Accent6 6" xfId="339" xr:uid="{00000000-0005-0000-0000-000047010000}"/>
    <cellStyle name="20% - Accent6 6 2" xfId="340" xr:uid="{00000000-0005-0000-0000-000048010000}"/>
    <cellStyle name="20% - Accent6 6 2 2" xfId="341" xr:uid="{00000000-0005-0000-0000-000049010000}"/>
    <cellStyle name="20% - Accent6 6 3" xfId="342" xr:uid="{00000000-0005-0000-0000-00004A010000}"/>
    <cellStyle name="20% - Accent6 7" xfId="343" xr:uid="{00000000-0005-0000-0000-00004B010000}"/>
    <cellStyle name="20% - Accent6 7 2" xfId="344" xr:uid="{00000000-0005-0000-0000-00004C010000}"/>
    <cellStyle name="20% - Accent6 7 2 2" xfId="345" xr:uid="{00000000-0005-0000-0000-00004D010000}"/>
    <cellStyle name="20% - Accent6 7 3" xfId="346" xr:uid="{00000000-0005-0000-0000-00004E010000}"/>
    <cellStyle name="20% - Accent6 8" xfId="347" xr:uid="{00000000-0005-0000-0000-00004F010000}"/>
    <cellStyle name="20% - Accent6 8 2" xfId="348" xr:uid="{00000000-0005-0000-0000-000050010000}"/>
    <cellStyle name="20% - Accent6 8 2 2" xfId="349" xr:uid="{00000000-0005-0000-0000-000051010000}"/>
    <cellStyle name="20% - Accent6 8 3" xfId="350" xr:uid="{00000000-0005-0000-0000-000052010000}"/>
    <cellStyle name="20% - Accent6 9" xfId="351" xr:uid="{00000000-0005-0000-0000-000053010000}"/>
    <cellStyle name="20% - Accent6 9 2" xfId="352" xr:uid="{00000000-0005-0000-0000-000054010000}"/>
    <cellStyle name="20% - Accent6 9 2 2" xfId="353" xr:uid="{00000000-0005-0000-0000-000055010000}"/>
    <cellStyle name="20% - Accent6 9 3" xfId="354" xr:uid="{00000000-0005-0000-0000-000056010000}"/>
    <cellStyle name="40% - Accent1 10" xfId="355" xr:uid="{00000000-0005-0000-0000-000057010000}"/>
    <cellStyle name="40% - Accent1 10 2" xfId="356" xr:uid="{00000000-0005-0000-0000-000058010000}"/>
    <cellStyle name="40% - Accent1 10 2 2" xfId="357" xr:uid="{00000000-0005-0000-0000-000059010000}"/>
    <cellStyle name="40% - Accent1 10 3" xfId="358" xr:uid="{00000000-0005-0000-0000-00005A010000}"/>
    <cellStyle name="40% - Accent1 11" xfId="359" xr:uid="{00000000-0005-0000-0000-00005B010000}"/>
    <cellStyle name="40% - Accent1 11 2" xfId="360" xr:uid="{00000000-0005-0000-0000-00005C010000}"/>
    <cellStyle name="40% - Accent1 11 2 2" xfId="361" xr:uid="{00000000-0005-0000-0000-00005D010000}"/>
    <cellStyle name="40% - Accent1 11 3" xfId="362" xr:uid="{00000000-0005-0000-0000-00005E010000}"/>
    <cellStyle name="40% - Accent1 12" xfId="363" xr:uid="{00000000-0005-0000-0000-00005F010000}"/>
    <cellStyle name="40% - Accent1 12 2" xfId="364" xr:uid="{00000000-0005-0000-0000-000060010000}"/>
    <cellStyle name="40% - Accent1 12 2 2" xfId="365" xr:uid="{00000000-0005-0000-0000-000061010000}"/>
    <cellStyle name="40% - Accent1 12 3" xfId="366" xr:uid="{00000000-0005-0000-0000-000062010000}"/>
    <cellStyle name="40% - Accent1 13" xfId="367" xr:uid="{00000000-0005-0000-0000-000063010000}"/>
    <cellStyle name="40% - Accent1 13 2" xfId="368" xr:uid="{00000000-0005-0000-0000-000064010000}"/>
    <cellStyle name="40% - Accent1 13 2 2" xfId="369" xr:uid="{00000000-0005-0000-0000-000065010000}"/>
    <cellStyle name="40% - Accent1 13 3" xfId="370" xr:uid="{00000000-0005-0000-0000-000066010000}"/>
    <cellStyle name="40% - Accent1 14" xfId="371" xr:uid="{00000000-0005-0000-0000-000067010000}"/>
    <cellStyle name="40% - Accent1 14 2" xfId="372" xr:uid="{00000000-0005-0000-0000-000068010000}"/>
    <cellStyle name="40% - Accent1 14 2 2" xfId="373" xr:uid="{00000000-0005-0000-0000-000069010000}"/>
    <cellStyle name="40% - Accent1 14 3" xfId="374" xr:uid="{00000000-0005-0000-0000-00006A010000}"/>
    <cellStyle name="40% - Accent1 15" xfId="375" xr:uid="{00000000-0005-0000-0000-00006B010000}"/>
    <cellStyle name="40% - Accent1 15 2" xfId="376" xr:uid="{00000000-0005-0000-0000-00006C010000}"/>
    <cellStyle name="40% - Accent1 15 2 2" xfId="377" xr:uid="{00000000-0005-0000-0000-00006D010000}"/>
    <cellStyle name="40% - Accent1 15 3" xfId="378" xr:uid="{00000000-0005-0000-0000-00006E010000}"/>
    <cellStyle name="40% - Accent1 16" xfId="379" xr:uid="{00000000-0005-0000-0000-00006F010000}"/>
    <cellStyle name="40% - Accent1 2" xfId="380" xr:uid="{00000000-0005-0000-0000-000070010000}"/>
    <cellStyle name="40% - Accent1 2 2" xfId="381" xr:uid="{00000000-0005-0000-0000-000071010000}"/>
    <cellStyle name="40% - Accent1 2 2 2" xfId="382" xr:uid="{00000000-0005-0000-0000-000072010000}"/>
    <cellStyle name="40% - Accent1 2 3" xfId="383" xr:uid="{00000000-0005-0000-0000-000073010000}"/>
    <cellStyle name="40% - Accent1 3" xfId="384" xr:uid="{00000000-0005-0000-0000-000074010000}"/>
    <cellStyle name="40% - Accent1 3 2" xfId="385" xr:uid="{00000000-0005-0000-0000-000075010000}"/>
    <cellStyle name="40% - Accent1 3 2 2" xfId="386" xr:uid="{00000000-0005-0000-0000-000076010000}"/>
    <cellStyle name="40% - Accent1 3 3" xfId="387" xr:uid="{00000000-0005-0000-0000-000077010000}"/>
    <cellStyle name="40% - Accent1 4" xfId="388" xr:uid="{00000000-0005-0000-0000-000078010000}"/>
    <cellStyle name="40% - Accent1 4 2" xfId="389" xr:uid="{00000000-0005-0000-0000-000079010000}"/>
    <cellStyle name="40% - Accent1 4 2 2" xfId="390" xr:uid="{00000000-0005-0000-0000-00007A010000}"/>
    <cellStyle name="40% - Accent1 4 3" xfId="391" xr:uid="{00000000-0005-0000-0000-00007B010000}"/>
    <cellStyle name="40% - Accent1 5" xfId="392" xr:uid="{00000000-0005-0000-0000-00007C010000}"/>
    <cellStyle name="40% - Accent1 5 2" xfId="393" xr:uid="{00000000-0005-0000-0000-00007D010000}"/>
    <cellStyle name="40% - Accent1 5 2 2" xfId="394" xr:uid="{00000000-0005-0000-0000-00007E010000}"/>
    <cellStyle name="40% - Accent1 5 3" xfId="395" xr:uid="{00000000-0005-0000-0000-00007F010000}"/>
    <cellStyle name="40% - Accent1 6" xfId="396" xr:uid="{00000000-0005-0000-0000-000080010000}"/>
    <cellStyle name="40% - Accent1 6 2" xfId="397" xr:uid="{00000000-0005-0000-0000-000081010000}"/>
    <cellStyle name="40% - Accent1 6 2 2" xfId="398" xr:uid="{00000000-0005-0000-0000-000082010000}"/>
    <cellStyle name="40% - Accent1 6 3" xfId="399" xr:uid="{00000000-0005-0000-0000-000083010000}"/>
    <cellStyle name="40% - Accent1 7" xfId="400" xr:uid="{00000000-0005-0000-0000-000084010000}"/>
    <cellStyle name="40% - Accent1 7 2" xfId="401" xr:uid="{00000000-0005-0000-0000-000085010000}"/>
    <cellStyle name="40% - Accent1 7 2 2" xfId="402" xr:uid="{00000000-0005-0000-0000-000086010000}"/>
    <cellStyle name="40% - Accent1 7 3" xfId="403" xr:uid="{00000000-0005-0000-0000-000087010000}"/>
    <cellStyle name="40% - Accent1 8" xfId="404" xr:uid="{00000000-0005-0000-0000-000088010000}"/>
    <cellStyle name="40% - Accent1 8 2" xfId="405" xr:uid="{00000000-0005-0000-0000-000089010000}"/>
    <cellStyle name="40% - Accent1 8 2 2" xfId="406" xr:uid="{00000000-0005-0000-0000-00008A010000}"/>
    <cellStyle name="40% - Accent1 8 3" xfId="407" xr:uid="{00000000-0005-0000-0000-00008B010000}"/>
    <cellStyle name="40% - Accent1 9" xfId="408" xr:uid="{00000000-0005-0000-0000-00008C010000}"/>
    <cellStyle name="40% - Accent1 9 2" xfId="409" xr:uid="{00000000-0005-0000-0000-00008D010000}"/>
    <cellStyle name="40% - Accent1 9 2 2" xfId="410" xr:uid="{00000000-0005-0000-0000-00008E010000}"/>
    <cellStyle name="40% - Accent1 9 3" xfId="411" xr:uid="{00000000-0005-0000-0000-00008F010000}"/>
    <cellStyle name="40% - Accent2 10" xfId="412" xr:uid="{00000000-0005-0000-0000-000090010000}"/>
    <cellStyle name="40% - Accent2 10 2" xfId="413" xr:uid="{00000000-0005-0000-0000-000091010000}"/>
    <cellStyle name="40% - Accent2 10 2 2" xfId="414" xr:uid="{00000000-0005-0000-0000-000092010000}"/>
    <cellStyle name="40% - Accent2 10 3" xfId="415" xr:uid="{00000000-0005-0000-0000-000093010000}"/>
    <cellStyle name="40% - Accent2 11" xfId="416" xr:uid="{00000000-0005-0000-0000-000094010000}"/>
    <cellStyle name="40% - Accent2 11 2" xfId="417" xr:uid="{00000000-0005-0000-0000-000095010000}"/>
    <cellStyle name="40% - Accent2 11 2 2" xfId="418" xr:uid="{00000000-0005-0000-0000-000096010000}"/>
    <cellStyle name="40% - Accent2 11 3" xfId="419" xr:uid="{00000000-0005-0000-0000-000097010000}"/>
    <cellStyle name="40% - Accent2 12" xfId="420" xr:uid="{00000000-0005-0000-0000-000098010000}"/>
    <cellStyle name="40% - Accent2 12 2" xfId="421" xr:uid="{00000000-0005-0000-0000-000099010000}"/>
    <cellStyle name="40% - Accent2 12 2 2" xfId="422" xr:uid="{00000000-0005-0000-0000-00009A010000}"/>
    <cellStyle name="40% - Accent2 12 3" xfId="423" xr:uid="{00000000-0005-0000-0000-00009B010000}"/>
    <cellStyle name="40% - Accent2 13" xfId="424" xr:uid="{00000000-0005-0000-0000-00009C010000}"/>
    <cellStyle name="40% - Accent2 13 2" xfId="425" xr:uid="{00000000-0005-0000-0000-00009D010000}"/>
    <cellStyle name="40% - Accent2 13 2 2" xfId="426" xr:uid="{00000000-0005-0000-0000-00009E010000}"/>
    <cellStyle name="40% - Accent2 13 3" xfId="427" xr:uid="{00000000-0005-0000-0000-00009F010000}"/>
    <cellStyle name="40% - Accent2 14" xfId="428" xr:uid="{00000000-0005-0000-0000-0000A0010000}"/>
    <cellStyle name="40% - Accent2 14 2" xfId="429" xr:uid="{00000000-0005-0000-0000-0000A1010000}"/>
    <cellStyle name="40% - Accent2 14 2 2" xfId="430" xr:uid="{00000000-0005-0000-0000-0000A2010000}"/>
    <cellStyle name="40% - Accent2 14 3" xfId="431" xr:uid="{00000000-0005-0000-0000-0000A3010000}"/>
    <cellStyle name="40% - Accent2 15" xfId="432" xr:uid="{00000000-0005-0000-0000-0000A4010000}"/>
    <cellStyle name="40% - Accent2 15 2" xfId="433" xr:uid="{00000000-0005-0000-0000-0000A5010000}"/>
    <cellStyle name="40% - Accent2 15 2 2" xfId="434" xr:uid="{00000000-0005-0000-0000-0000A6010000}"/>
    <cellStyle name="40% - Accent2 15 3" xfId="435" xr:uid="{00000000-0005-0000-0000-0000A7010000}"/>
    <cellStyle name="40% - Accent2 16" xfId="436" xr:uid="{00000000-0005-0000-0000-0000A8010000}"/>
    <cellStyle name="40% - Accent2 2" xfId="437" xr:uid="{00000000-0005-0000-0000-0000A9010000}"/>
    <cellStyle name="40% - Accent2 2 2" xfId="438" xr:uid="{00000000-0005-0000-0000-0000AA010000}"/>
    <cellStyle name="40% - Accent2 2 2 2" xfId="439" xr:uid="{00000000-0005-0000-0000-0000AB010000}"/>
    <cellStyle name="40% - Accent2 2 3" xfId="440" xr:uid="{00000000-0005-0000-0000-0000AC010000}"/>
    <cellStyle name="40% - Accent2 3" xfId="441" xr:uid="{00000000-0005-0000-0000-0000AD010000}"/>
    <cellStyle name="40% - Accent2 3 2" xfId="442" xr:uid="{00000000-0005-0000-0000-0000AE010000}"/>
    <cellStyle name="40% - Accent2 3 2 2" xfId="443" xr:uid="{00000000-0005-0000-0000-0000AF010000}"/>
    <cellStyle name="40% - Accent2 3 3" xfId="444" xr:uid="{00000000-0005-0000-0000-0000B0010000}"/>
    <cellStyle name="40% - Accent2 4" xfId="445" xr:uid="{00000000-0005-0000-0000-0000B1010000}"/>
    <cellStyle name="40% - Accent2 4 2" xfId="446" xr:uid="{00000000-0005-0000-0000-0000B2010000}"/>
    <cellStyle name="40% - Accent2 4 2 2" xfId="447" xr:uid="{00000000-0005-0000-0000-0000B3010000}"/>
    <cellStyle name="40% - Accent2 4 3" xfId="448" xr:uid="{00000000-0005-0000-0000-0000B4010000}"/>
    <cellStyle name="40% - Accent2 5" xfId="449" xr:uid="{00000000-0005-0000-0000-0000B5010000}"/>
    <cellStyle name="40% - Accent2 5 2" xfId="450" xr:uid="{00000000-0005-0000-0000-0000B6010000}"/>
    <cellStyle name="40% - Accent2 5 2 2" xfId="451" xr:uid="{00000000-0005-0000-0000-0000B7010000}"/>
    <cellStyle name="40% - Accent2 5 3" xfId="452" xr:uid="{00000000-0005-0000-0000-0000B8010000}"/>
    <cellStyle name="40% - Accent2 6" xfId="453" xr:uid="{00000000-0005-0000-0000-0000B9010000}"/>
    <cellStyle name="40% - Accent2 6 2" xfId="454" xr:uid="{00000000-0005-0000-0000-0000BA010000}"/>
    <cellStyle name="40% - Accent2 6 2 2" xfId="455" xr:uid="{00000000-0005-0000-0000-0000BB010000}"/>
    <cellStyle name="40% - Accent2 6 3" xfId="456" xr:uid="{00000000-0005-0000-0000-0000BC010000}"/>
    <cellStyle name="40% - Accent2 7" xfId="457" xr:uid="{00000000-0005-0000-0000-0000BD010000}"/>
    <cellStyle name="40% - Accent2 7 2" xfId="458" xr:uid="{00000000-0005-0000-0000-0000BE010000}"/>
    <cellStyle name="40% - Accent2 7 2 2" xfId="459" xr:uid="{00000000-0005-0000-0000-0000BF010000}"/>
    <cellStyle name="40% - Accent2 7 3" xfId="460" xr:uid="{00000000-0005-0000-0000-0000C0010000}"/>
    <cellStyle name="40% - Accent2 8" xfId="461" xr:uid="{00000000-0005-0000-0000-0000C1010000}"/>
    <cellStyle name="40% - Accent2 8 2" xfId="462" xr:uid="{00000000-0005-0000-0000-0000C2010000}"/>
    <cellStyle name="40% - Accent2 8 2 2" xfId="463" xr:uid="{00000000-0005-0000-0000-0000C3010000}"/>
    <cellStyle name="40% - Accent2 8 3" xfId="464" xr:uid="{00000000-0005-0000-0000-0000C4010000}"/>
    <cellStyle name="40% - Accent2 9" xfId="465" xr:uid="{00000000-0005-0000-0000-0000C5010000}"/>
    <cellStyle name="40% - Accent2 9 2" xfId="466" xr:uid="{00000000-0005-0000-0000-0000C6010000}"/>
    <cellStyle name="40% - Accent2 9 2 2" xfId="467" xr:uid="{00000000-0005-0000-0000-0000C7010000}"/>
    <cellStyle name="40% - Accent2 9 3" xfId="468" xr:uid="{00000000-0005-0000-0000-0000C8010000}"/>
    <cellStyle name="40% - Accent3 10" xfId="469" xr:uid="{00000000-0005-0000-0000-0000C9010000}"/>
    <cellStyle name="40% - Accent3 10 2" xfId="470" xr:uid="{00000000-0005-0000-0000-0000CA010000}"/>
    <cellStyle name="40% - Accent3 10 2 2" xfId="471" xr:uid="{00000000-0005-0000-0000-0000CB010000}"/>
    <cellStyle name="40% - Accent3 10 3" xfId="472" xr:uid="{00000000-0005-0000-0000-0000CC010000}"/>
    <cellStyle name="40% - Accent3 11" xfId="473" xr:uid="{00000000-0005-0000-0000-0000CD010000}"/>
    <cellStyle name="40% - Accent3 11 2" xfId="474" xr:uid="{00000000-0005-0000-0000-0000CE010000}"/>
    <cellStyle name="40% - Accent3 11 2 2" xfId="475" xr:uid="{00000000-0005-0000-0000-0000CF010000}"/>
    <cellStyle name="40% - Accent3 11 3" xfId="476" xr:uid="{00000000-0005-0000-0000-0000D0010000}"/>
    <cellStyle name="40% - Accent3 12" xfId="477" xr:uid="{00000000-0005-0000-0000-0000D1010000}"/>
    <cellStyle name="40% - Accent3 12 2" xfId="478" xr:uid="{00000000-0005-0000-0000-0000D2010000}"/>
    <cellStyle name="40% - Accent3 12 2 2" xfId="479" xr:uid="{00000000-0005-0000-0000-0000D3010000}"/>
    <cellStyle name="40% - Accent3 12 3" xfId="480" xr:uid="{00000000-0005-0000-0000-0000D4010000}"/>
    <cellStyle name="40% - Accent3 13" xfId="481" xr:uid="{00000000-0005-0000-0000-0000D5010000}"/>
    <cellStyle name="40% - Accent3 13 2" xfId="482" xr:uid="{00000000-0005-0000-0000-0000D6010000}"/>
    <cellStyle name="40% - Accent3 13 2 2" xfId="483" xr:uid="{00000000-0005-0000-0000-0000D7010000}"/>
    <cellStyle name="40% - Accent3 13 3" xfId="484" xr:uid="{00000000-0005-0000-0000-0000D8010000}"/>
    <cellStyle name="40% - Accent3 14" xfId="485" xr:uid="{00000000-0005-0000-0000-0000D9010000}"/>
    <cellStyle name="40% - Accent3 14 2" xfId="486" xr:uid="{00000000-0005-0000-0000-0000DA010000}"/>
    <cellStyle name="40% - Accent3 14 2 2" xfId="487" xr:uid="{00000000-0005-0000-0000-0000DB010000}"/>
    <cellStyle name="40% - Accent3 14 3" xfId="488" xr:uid="{00000000-0005-0000-0000-0000DC010000}"/>
    <cellStyle name="40% - Accent3 15" xfId="489" xr:uid="{00000000-0005-0000-0000-0000DD010000}"/>
    <cellStyle name="40% - Accent3 15 2" xfId="490" xr:uid="{00000000-0005-0000-0000-0000DE010000}"/>
    <cellStyle name="40% - Accent3 15 2 2" xfId="491" xr:uid="{00000000-0005-0000-0000-0000DF010000}"/>
    <cellStyle name="40% - Accent3 15 3" xfId="492" xr:uid="{00000000-0005-0000-0000-0000E0010000}"/>
    <cellStyle name="40% - Accent3 16" xfId="493" xr:uid="{00000000-0005-0000-0000-0000E1010000}"/>
    <cellStyle name="40% - Accent3 2" xfId="494" xr:uid="{00000000-0005-0000-0000-0000E2010000}"/>
    <cellStyle name="40% - Accent3 2 2" xfId="495" xr:uid="{00000000-0005-0000-0000-0000E3010000}"/>
    <cellStyle name="40% - Accent3 2 2 2" xfId="496" xr:uid="{00000000-0005-0000-0000-0000E4010000}"/>
    <cellStyle name="40% - Accent3 2 3" xfId="497" xr:uid="{00000000-0005-0000-0000-0000E5010000}"/>
    <cellStyle name="40% - Accent3 3" xfId="498" xr:uid="{00000000-0005-0000-0000-0000E6010000}"/>
    <cellStyle name="40% - Accent3 3 2" xfId="499" xr:uid="{00000000-0005-0000-0000-0000E7010000}"/>
    <cellStyle name="40% - Accent3 3 2 2" xfId="500" xr:uid="{00000000-0005-0000-0000-0000E8010000}"/>
    <cellStyle name="40% - Accent3 3 3" xfId="501" xr:uid="{00000000-0005-0000-0000-0000E9010000}"/>
    <cellStyle name="40% - Accent3 4" xfId="502" xr:uid="{00000000-0005-0000-0000-0000EA010000}"/>
    <cellStyle name="40% - Accent3 4 2" xfId="503" xr:uid="{00000000-0005-0000-0000-0000EB010000}"/>
    <cellStyle name="40% - Accent3 4 2 2" xfId="504" xr:uid="{00000000-0005-0000-0000-0000EC010000}"/>
    <cellStyle name="40% - Accent3 4 3" xfId="505" xr:uid="{00000000-0005-0000-0000-0000ED010000}"/>
    <cellStyle name="40% - Accent3 5" xfId="506" xr:uid="{00000000-0005-0000-0000-0000EE010000}"/>
    <cellStyle name="40% - Accent3 5 2" xfId="507" xr:uid="{00000000-0005-0000-0000-0000EF010000}"/>
    <cellStyle name="40% - Accent3 5 2 2" xfId="508" xr:uid="{00000000-0005-0000-0000-0000F0010000}"/>
    <cellStyle name="40% - Accent3 5 3" xfId="509" xr:uid="{00000000-0005-0000-0000-0000F1010000}"/>
    <cellStyle name="40% - Accent3 6" xfId="510" xr:uid="{00000000-0005-0000-0000-0000F2010000}"/>
    <cellStyle name="40% - Accent3 6 2" xfId="511" xr:uid="{00000000-0005-0000-0000-0000F3010000}"/>
    <cellStyle name="40% - Accent3 6 2 2" xfId="512" xr:uid="{00000000-0005-0000-0000-0000F4010000}"/>
    <cellStyle name="40% - Accent3 6 3" xfId="513" xr:uid="{00000000-0005-0000-0000-0000F5010000}"/>
    <cellStyle name="40% - Accent3 7" xfId="514" xr:uid="{00000000-0005-0000-0000-0000F6010000}"/>
    <cellStyle name="40% - Accent3 7 2" xfId="515" xr:uid="{00000000-0005-0000-0000-0000F7010000}"/>
    <cellStyle name="40% - Accent3 7 2 2" xfId="516" xr:uid="{00000000-0005-0000-0000-0000F8010000}"/>
    <cellStyle name="40% - Accent3 7 3" xfId="517" xr:uid="{00000000-0005-0000-0000-0000F9010000}"/>
    <cellStyle name="40% - Accent3 8" xfId="518" xr:uid="{00000000-0005-0000-0000-0000FA010000}"/>
    <cellStyle name="40% - Accent3 8 2" xfId="519" xr:uid="{00000000-0005-0000-0000-0000FB010000}"/>
    <cellStyle name="40% - Accent3 8 2 2" xfId="520" xr:uid="{00000000-0005-0000-0000-0000FC010000}"/>
    <cellStyle name="40% - Accent3 8 3" xfId="521" xr:uid="{00000000-0005-0000-0000-0000FD010000}"/>
    <cellStyle name="40% - Accent3 9" xfId="522" xr:uid="{00000000-0005-0000-0000-0000FE010000}"/>
    <cellStyle name="40% - Accent3 9 2" xfId="523" xr:uid="{00000000-0005-0000-0000-0000FF010000}"/>
    <cellStyle name="40% - Accent3 9 2 2" xfId="524" xr:uid="{00000000-0005-0000-0000-000000020000}"/>
    <cellStyle name="40% - Accent3 9 3" xfId="525" xr:uid="{00000000-0005-0000-0000-000001020000}"/>
    <cellStyle name="40% - Accent4 10" xfId="526" xr:uid="{00000000-0005-0000-0000-000002020000}"/>
    <cellStyle name="40% - Accent4 10 2" xfId="527" xr:uid="{00000000-0005-0000-0000-000003020000}"/>
    <cellStyle name="40% - Accent4 10 2 2" xfId="528" xr:uid="{00000000-0005-0000-0000-000004020000}"/>
    <cellStyle name="40% - Accent4 10 3" xfId="529" xr:uid="{00000000-0005-0000-0000-000005020000}"/>
    <cellStyle name="40% - Accent4 11" xfId="530" xr:uid="{00000000-0005-0000-0000-000006020000}"/>
    <cellStyle name="40% - Accent4 11 2" xfId="531" xr:uid="{00000000-0005-0000-0000-000007020000}"/>
    <cellStyle name="40% - Accent4 11 2 2" xfId="532" xr:uid="{00000000-0005-0000-0000-000008020000}"/>
    <cellStyle name="40% - Accent4 11 3" xfId="533" xr:uid="{00000000-0005-0000-0000-000009020000}"/>
    <cellStyle name="40% - Accent4 12" xfId="534" xr:uid="{00000000-0005-0000-0000-00000A020000}"/>
    <cellStyle name="40% - Accent4 12 2" xfId="535" xr:uid="{00000000-0005-0000-0000-00000B020000}"/>
    <cellStyle name="40% - Accent4 12 2 2" xfId="536" xr:uid="{00000000-0005-0000-0000-00000C020000}"/>
    <cellStyle name="40% - Accent4 12 3" xfId="537" xr:uid="{00000000-0005-0000-0000-00000D020000}"/>
    <cellStyle name="40% - Accent4 13" xfId="538" xr:uid="{00000000-0005-0000-0000-00000E020000}"/>
    <cellStyle name="40% - Accent4 13 2" xfId="539" xr:uid="{00000000-0005-0000-0000-00000F020000}"/>
    <cellStyle name="40% - Accent4 13 2 2" xfId="540" xr:uid="{00000000-0005-0000-0000-000010020000}"/>
    <cellStyle name="40% - Accent4 13 3" xfId="541" xr:uid="{00000000-0005-0000-0000-000011020000}"/>
    <cellStyle name="40% - Accent4 14" xfId="542" xr:uid="{00000000-0005-0000-0000-000012020000}"/>
    <cellStyle name="40% - Accent4 14 2" xfId="543" xr:uid="{00000000-0005-0000-0000-000013020000}"/>
    <cellStyle name="40% - Accent4 14 2 2" xfId="544" xr:uid="{00000000-0005-0000-0000-000014020000}"/>
    <cellStyle name="40% - Accent4 14 3" xfId="545" xr:uid="{00000000-0005-0000-0000-000015020000}"/>
    <cellStyle name="40% - Accent4 15" xfId="546" xr:uid="{00000000-0005-0000-0000-000016020000}"/>
    <cellStyle name="40% - Accent4 15 2" xfId="547" xr:uid="{00000000-0005-0000-0000-000017020000}"/>
    <cellStyle name="40% - Accent4 15 2 2" xfId="548" xr:uid="{00000000-0005-0000-0000-000018020000}"/>
    <cellStyle name="40% - Accent4 15 3" xfId="549" xr:uid="{00000000-0005-0000-0000-000019020000}"/>
    <cellStyle name="40% - Accent4 16" xfId="550" xr:uid="{00000000-0005-0000-0000-00001A020000}"/>
    <cellStyle name="40% - Accent4 2" xfId="551" xr:uid="{00000000-0005-0000-0000-00001B020000}"/>
    <cellStyle name="40% - Accent4 2 2" xfId="552" xr:uid="{00000000-0005-0000-0000-00001C020000}"/>
    <cellStyle name="40% - Accent4 2 2 2" xfId="553" xr:uid="{00000000-0005-0000-0000-00001D020000}"/>
    <cellStyle name="40% - Accent4 2 3" xfId="554" xr:uid="{00000000-0005-0000-0000-00001E020000}"/>
    <cellStyle name="40% - Accent4 3" xfId="555" xr:uid="{00000000-0005-0000-0000-00001F020000}"/>
    <cellStyle name="40% - Accent4 3 2" xfId="556" xr:uid="{00000000-0005-0000-0000-000020020000}"/>
    <cellStyle name="40% - Accent4 3 2 2" xfId="557" xr:uid="{00000000-0005-0000-0000-000021020000}"/>
    <cellStyle name="40% - Accent4 3 3" xfId="558" xr:uid="{00000000-0005-0000-0000-000022020000}"/>
    <cellStyle name="40% - Accent4 4" xfId="559" xr:uid="{00000000-0005-0000-0000-000023020000}"/>
    <cellStyle name="40% - Accent4 4 2" xfId="560" xr:uid="{00000000-0005-0000-0000-000024020000}"/>
    <cellStyle name="40% - Accent4 4 2 2" xfId="561" xr:uid="{00000000-0005-0000-0000-000025020000}"/>
    <cellStyle name="40% - Accent4 4 3" xfId="562" xr:uid="{00000000-0005-0000-0000-000026020000}"/>
    <cellStyle name="40% - Accent4 5" xfId="563" xr:uid="{00000000-0005-0000-0000-000027020000}"/>
    <cellStyle name="40% - Accent4 5 2" xfId="564" xr:uid="{00000000-0005-0000-0000-000028020000}"/>
    <cellStyle name="40% - Accent4 5 2 2" xfId="565" xr:uid="{00000000-0005-0000-0000-000029020000}"/>
    <cellStyle name="40% - Accent4 5 3" xfId="566" xr:uid="{00000000-0005-0000-0000-00002A020000}"/>
    <cellStyle name="40% - Accent4 6" xfId="567" xr:uid="{00000000-0005-0000-0000-00002B020000}"/>
    <cellStyle name="40% - Accent4 6 2" xfId="568" xr:uid="{00000000-0005-0000-0000-00002C020000}"/>
    <cellStyle name="40% - Accent4 6 2 2" xfId="569" xr:uid="{00000000-0005-0000-0000-00002D020000}"/>
    <cellStyle name="40% - Accent4 6 3" xfId="570" xr:uid="{00000000-0005-0000-0000-00002E020000}"/>
    <cellStyle name="40% - Accent4 7" xfId="571" xr:uid="{00000000-0005-0000-0000-00002F020000}"/>
    <cellStyle name="40% - Accent4 7 2" xfId="572" xr:uid="{00000000-0005-0000-0000-000030020000}"/>
    <cellStyle name="40% - Accent4 7 2 2" xfId="573" xr:uid="{00000000-0005-0000-0000-000031020000}"/>
    <cellStyle name="40% - Accent4 7 3" xfId="574" xr:uid="{00000000-0005-0000-0000-000032020000}"/>
    <cellStyle name="40% - Accent4 8" xfId="575" xr:uid="{00000000-0005-0000-0000-000033020000}"/>
    <cellStyle name="40% - Accent4 8 2" xfId="576" xr:uid="{00000000-0005-0000-0000-000034020000}"/>
    <cellStyle name="40% - Accent4 8 2 2" xfId="577" xr:uid="{00000000-0005-0000-0000-000035020000}"/>
    <cellStyle name="40% - Accent4 8 3" xfId="578" xr:uid="{00000000-0005-0000-0000-000036020000}"/>
    <cellStyle name="40% - Accent4 9" xfId="579" xr:uid="{00000000-0005-0000-0000-000037020000}"/>
    <cellStyle name="40% - Accent4 9 2" xfId="580" xr:uid="{00000000-0005-0000-0000-000038020000}"/>
    <cellStyle name="40% - Accent4 9 2 2" xfId="581" xr:uid="{00000000-0005-0000-0000-000039020000}"/>
    <cellStyle name="40% - Accent4 9 3" xfId="582" xr:uid="{00000000-0005-0000-0000-00003A020000}"/>
    <cellStyle name="40% - Accent5 10" xfId="583" xr:uid="{00000000-0005-0000-0000-00003B020000}"/>
    <cellStyle name="40% - Accent5 10 2" xfId="584" xr:uid="{00000000-0005-0000-0000-00003C020000}"/>
    <cellStyle name="40% - Accent5 10 2 2" xfId="585" xr:uid="{00000000-0005-0000-0000-00003D020000}"/>
    <cellStyle name="40% - Accent5 10 3" xfId="586" xr:uid="{00000000-0005-0000-0000-00003E020000}"/>
    <cellStyle name="40% - Accent5 11" xfId="587" xr:uid="{00000000-0005-0000-0000-00003F020000}"/>
    <cellStyle name="40% - Accent5 11 2" xfId="588" xr:uid="{00000000-0005-0000-0000-000040020000}"/>
    <cellStyle name="40% - Accent5 11 2 2" xfId="589" xr:uid="{00000000-0005-0000-0000-000041020000}"/>
    <cellStyle name="40% - Accent5 11 3" xfId="590" xr:uid="{00000000-0005-0000-0000-000042020000}"/>
    <cellStyle name="40% - Accent5 12" xfId="591" xr:uid="{00000000-0005-0000-0000-000043020000}"/>
    <cellStyle name="40% - Accent5 12 2" xfId="592" xr:uid="{00000000-0005-0000-0000-000044020000}"/>
    <cellStyle name="40% - Accent5 12 2 2" xfId="593" xr:uid="{00000000-0005-0000-0000-000045020000}"/>
    <cellStyle name="40% - Accent5 12 3" xfId="594" xr:uid="{00000000-0005-0000-0000-000046020000}"/>
    <cellStyle name="40% - Accent5 13" xfId="595" xr:uid="{00000000-0005-0000-0000-000047020000}"/>
    <cellStyle name="40% - Accent5 13 2" xfId="596" xr:uid="{00000000-0005-0000-0000-000048020000}"/>
    <cellStyle name="40% - Accent5 13 2 2" xfId="597" xr:uid="{00000000-0005-0000-0000-000049020000}"/>
    <cellStyle name="40% - Accent5 13 3" xfId="598" xr:uid="{00000000-0005-0000-0000-00004A020000}"/>
    <cellStyle name="40% - Accent5 14" xfId="599" xr:uid="{00000000-0005-0000-0000-00004B020000}"/>
    <cellStyle name="40% - Accent5 14 2" xfId="600" xr:uid="{00000000-0005-0000-0000-00004C020000}"/>
    <cellStyle name="40% - Accent5 14 2 2" xfId="601" xr:uid="{00000000-0005-0000-0000-00004D020000}"/>
    <cellStyle name="40% - Accent5 14 3" xfId="602" xr:uid="{00000000-0005-0000-0000-00004E020000}"/>
    <cellStyle name="40% - Accent5 15" xfId="603" xr:uid="{00000000-0005-0000-0000-00004F020000}"/>
    <cellStyle name="40% - Accent5 15 2" xfId="604" xr:uid="{00000000-0005-0000-0000-000050020000}"/>
    <cellStyle name="40% - Accent5 15 2 2" xfId="605" xr:uid="{00000000-0005-0000-0000-000051020000}"/>
    <cellStyle name="40% - Accent5 15 3" xfId="606" xr:uid="{00000000-0005-0000-0000-000052020000}"/>
    <cellStyle name="40% - Accent5 16" xfId="607" xr:uid="{00000000-0005-0000-0000-000053020000}"/>
    <cellStyle name="40% - Accent5 2" xfId="608" xr:uid="{00000000-0005-0000-0000-000054020000}"/>
    <cellStyle name="40% - Accent5 2 2" xfId="609" xr:uid="{00000000-0005-0000-0000-000055020000}"/>
    <cellStyle name="40% - Accent5 2 2 2" xfId="610" xr:uid="{00000000-0005-0000-0000-000056020000}"/>
    <cellStyle name="40% - Accent5 2 3" xfId="611" xr:uid="{00000000-0005-0000-0000-000057020000}"/>
    <cellStyle name="40% - Accent5 3" xfId="612" xr:uid="{00000000-0005-0000-0000-000058020000}"/>
    <cellStyle name="40% - Accent5 3 2" xfId="613" xr:uid="{00000000-0005-0000-0000-000059020000}"/>
    <cellStyle name="40% - Accent5 3 2 2" xfId="614" xr:uid="{00000000-0005-0000-0000-00005A020000}"/>
    <cellStyle name="40% - Accent5 3 3" xfId="615" xr:uid="{00000000-0005-0000-0000-00005B020000}"/>
    <cellStyle name="40% - Accent5 4" xfId="616" xr:uid="{00000000-0005-0000-0000-00005C020000}"/>
    <cellStyle name="40% - Accent5 4 2" xfId="617" xr:uid="{00000000-0005-0000-0000-00005D020000}"/>
    <cellStyle name="40% - Accent5 4 2 2" xfId="618" xr:uid="{00000000-0005-0000-0000-00005E020000}"/>
    <cellStyle name="40% - Accent5 4 3" xfId="619" xr:uid="{00000000-0005-0000-0000-00005F020000}"/>
    <cellStyle name="40% - Accent5 5" xfId="620" xr:uid="{00000000-0005-0000-0000-000060020000}"/>
    <cellStyle name="40% - Accent5 5 2" xfId="621" xr:uid="{00000000-0005-0000-0000-000061020000}"/>
    <cellStyle name="40% - Accent5 5 2 2" xfId="622" xr:uid="{00000000-0005-0000-0000-000062020000}"/>
    <cellStyle name="40% - Accent5 5 3" xfId="623" xr:uid="{00000000-0005-0000-0000-000063020000}"/>
    <cellStyle name="40% - Accent5 6" xfId="624" xr:uid="{00000000-0005-0000-0000-000064020000}"/>
    <cellStyle name="40% - Accent5 6 2" xfId="625" xr:uid="{00000000-0005-0000-0000-000065020000}"/>
    <cellStyle name="40% - Accent5 6 2 2" xfId="626" xr:uid="{00000000-0005-0000-0000-000066020000}"/>
    <cellStyle name="40% - Accent5 6 3" xfId="627" xr:uid="{00000000-0005-0000-0000-000067020000}"/>
    <cellStyle name="40% - Accent5 7" xfId="628" xr:uid="{00000000-0005-0000-0000-000068020000}"/>
    <cellStyle name="40% - Accent5 7 2" xfId="629" xr:uid="{00000000-0005-0000-0000-000069020000}"/>
    <cellStyle name="40% - Accent5 7 2 2" xfId="630" xr:uid="{00000000-0005-0000-0000-00006A020000}"/>
    <cellStyle name="40% - Accent5 7 3" xfId="631" xr:uid="{00000000-0005-0000-0000-00006B020000}"/>
    <cellStyle name="40% - Accent5 8" xfId="632" xr:uid="{00000000-0005-0000-0000-00006C020000}"/>
    <cellStyle name="40% - Accent5 8 2" xfId="633" xr:uid="{00000000-0005-0000-0000-00006D020000}"/>
    <cellStyle name="40% - Accent5 8 2 2" xfId="634" xr:uid="{00000000-0005-0000-0000-00006E020000}"/>
    <cellStyle name="40% - Accent5 8 3" xfId="635" xr:uid="{00000000-0005-0000-0000-00006F020000}"/>
    <cellStyle name="40% - Accent5 9" xfId="636" xr:uid="{00000000-0005-0000-0000-000070020000}"/>
    <cellStyle name="40% - Accent5 9 2" xfId="637" xr:uid="{00000000-0005-0000-0000-000071020000}"/>
    <cellStyle name="40% - Accent5 9 2 2" xfId="638" xr:uid="{00000000-0005-0000-0000-000072020000}"/>
    <cellStyle name="40% - Accent5 9 3" xfId="639" xr:uid="{00000000-0005-0000-0000-000073020000}"/>
    <cellStyle name="40% - Accent6 10" xfId="640" xr:uid="{00000000-0005-0000-0000-000074020000}"/>
    <cellStyle name="40% - Accent6 10 2" xfId="641" xr:uid="{00000000-0005-0000-0000-000075020000}"/>
    <cellStyle name="40% - Accent6 10 2 2" xfId="642" xr:uid="{00000000-0005-0000-0000-000076020000}"/>
    <cellStyle name="40% - Accent6 10 3" xfId="643" xr:uid="{00000000-0005-0000-0000-000077020000}"/>
    <cellStyle name="40% - Accent6 11" xfId="644" xr:uid="{00000000-0005-0000-0000-000078020000}"/>
    <cellStyle name="40% - Accent6 11 2" xfId="645" xr:uid="{00000000-0005-0000-0000-000079020000}"/>
    <cellStyle name="40% - Accent6 11 2 2" xfId="646" xr:uid="{00000000-0005-0000-0000-00007A020000}"/>
    <cellStyle name="40% - Accent6 11 3" xfId="647" xr:uid="{00000000-0005-0000-0000-00007B020000}"/>
    <cellStyle name="40% - Accent6 12" xfId="648" xr:uid="{00000000-0005-0000-0000-00007C020000}"/>
    <cellStyle name="40% - Accent6 12 2" xfId="649" xr:uid="{00000000-0005-0000-0000-00007D020000}"/>
    <cellStyle name="40% - Accent6 12 2 2" xfId="650" xr:uid="{00000000-0005-0000-0000-00007E020000}"/>
    <cellStyle name="40% - Accent6 12 3" xfId="651" xr:uid="{00000000-0005-0000-0000-00007F020000}"/>
    <cellStyle name="40% - Accent6 13" xfId="652" xr:uid="{00000000-0005-0000-0000-000080020000}"/>
    <cellStyle name="40% - Accent6 13 2" xfId="653" xr:uid="{00000000-0005-0000-0000-000081020000}"/>
    <cellStyle name="40% - Accent6 13 2 2" xfId="654" xr:uid="{00000000-0005-0000-0000-000082020000}"/>
    <cellStyle name="40% - Accent6 13 3" xfId="655" xr:uid="{00000000-0005-0000-0000-000083020000}"/>
    <cellStyle name="40% - Accent6 14" xfId="656" xr:uid="{00000000-0005-0000-0000-000084020000}"/>
    <cellStyle name="40% - Accent6 14 2" xfId="657" xr:uid="{00000000-0005-0000-0000-000085020000}"/>
    <cellStyle name="40% - Accent6 14 2 2" xfId="658" xr:uid="{00000000-0005-0000-0000-000086020000}"/>
    <cellStyle name="40% - Accent6 14 3" xfId="659" xr:uid="{00000000-0005-0000-0000-000087020000}"/>
    <cellStyle name="40% - Accent6 15" xfId="660" xr:uid="{00000000-0005-0000-0000-000088020000}"/>
    <cellStyle name="40% - Accent6 15 2" xfId="661" xr:uid="{00000000-0005-0000-0000-000089020000}"/>
    <cellStyle name="40% - Accent6 15 2 2" xfId="662" xr:uid="{00000000-0005-0000-0000-00008A020000}"/>
    <cellStyle name="40% - Accent6 15 3" xfId="663" xr:uid="{00000000-0005-0000-0000-00008B020000}"/>
    <cellStyle name="40% - Accent6 16" xfId="664" xr:uid="{00000000-0005-0000-0000-00008C020000}"/>
    <cellStyle name="40% - Accent6 2" xfId="665" xr:uid="{00000000-0005-0000-0000-00008D020000}"/>
    <cellStyle name="40% - Accent6 2 2" xfId="666" xr:uid="{00000000-0005-0000-0000-00008E020000}"/>
    <cellStyle name="40% - Accent6 2 2 2" xfId="667" xr:uid="{00000000-0005-0000-0000-00008F020000}"/>
    <cellStyle name="40% - Accent6 2 3" xfId="668" xr:uid="{00000000-0005-0000-0000-000090020000}"/>
    <cellStyle name="40% - Accent6 3" xfId="669" xr:uid="{00000000-0005-0000-0000-000091020000}"/>
    <cellStyle name="40% - Accent6 3 2" xfId="670" xr:uid="{00000000-0005-0000-0000-000092020000}"/>
    <cellStyle name="40% - Accent6 3 2 2" xfId="671" xr:uid="{00000000-0005-0000-0000-000093020000}"/>
    <cellStyle name="40% - Accent6 3 3" xfId="672" xr:uid="{00000000-0005-0000-0000-000094020000}"/>
    <cellStyle name="40% - Accent6 4" xfId="673" xr:uid="{00000000-0005-0000-0000-000095020000}"/>
    <cellStyle name="40% - Accent6 4 2" xfId="674" xr:uid="{00000000-0005-0000-0000-000096020000}"/>
    <cellStyle name="40% - Accent6 4 2 2" xfId="675" xr:uid="{00000000-0005-0000-0000-000097020000}"/>
    <cellStyle name="40% - Accent6 4 3" xfId="676" xr:uid="{00000000-0005-0000-0000-000098020000}"/>
    <cellStyle name="40% - Accent6 5" xfId="677" xr:uid="{00000000-0005-0000-0000-000099020000}"/>
    <cellStyle name="40% - Accent6 5 2" xfId="678" xr:uid="{00000000-0005-0000-0000-00009A020000}"/>
    <cellStyle name="40% - Accent6 5 2 2" xfId="679" xr:uid="{00000000-0005-0000-0000-00009B020000}"/>
    <cellStyle name="40% - Accent6 5 3" xfId="680" xr:uid="{00000000-0005-0000-0000-00009C020000}"/>
    <cellStyle name="40% - Accent6 6" xfId="681" xr:uid="{00000000-0005-0000-0000-00009D020000}"/>
    <cellStyle name="40% - Accent6 6 2" xfId="682" xr:uid="{00000000-0005-0000-0000-00009E020000}"/>
    <cellStyle name="40% - Accent6 6 2 2" xfId="683" xr:uid="{00000000-0005-0000-0000-00009F020000}"/>
    <cellStyle name="40% - Accent6 6 3" xfId="684" xr:uid="{00000000-0005-0000-0000-0000A0020000}"/>
    <cellStyle name="40% - Accent6 7" xfId="685" xr:uid="{00000000-0005-0000-0000-0000A1020000}"/>
    <cellStyle name="40% - Accent6 7 2" xfId="686" xr:uid="{00000000-0005-0000-0000-0000A2020000}"/>
    <cellStyle name="40% - Accent6 7 2 2" xfId="687" xr:uid="{00000000-0005-0000-0000-0000A3020000}"/>
    <cellStyle name="40% - Accent6 7 3" xfId="688" xr:uid="{00000000-0005-0000-0000-0000A4020000}"/>
    <cellStyle name="40% - Accent6 8" xfId="689" xr:uid="{00000000-0005-0000-0000-0000A5020000}"/>
    <cellStyle name="40% - Accent6 8 2" xfId="690" xr:uid="{00000000-0005-0000-0000-0000A6020000}"/>
    <cellStyle name="40% - Accent6 8 2 2" xfId="691" xr:uid="{00000000-0005-0000-0000-0000A7020000}"/>
    <cellStyle name="40% - Accent6 8 3" xfId="692" xr:uid="{00000000-0005-0000-0000-0000A8020000}"/>
    <cellStyle name="40% - Accent6 9" xfId="693" xr:uid="{00000000-0005-0000-0000-0000A9020000}"/>
    <cellStyle name="40% - Accent6 9 2" xfId="694" xr:uid="{00000000-0005-0000-0000-0000AA020000}"/>
    <cellStyle name="40% - Accent6 9 2 2" xfId="695" xr:uid="{00000000-0005-0000-0000-0000AB020000}"/>
    <cellStyle name="40% - Accent6 9 3" xfId="696" xr:uid="{00000000-0005-0000-0000-0000AC020000}"/>
    <cellStyle name="60% - Accent1 10" xfId="697" xr:uid="{00000000-0005-0000-0000-0000AD020000}"/>
    <cellStyle name="60% - Accent1 11" xfId="698" xr:uid="{00000000-0005-0000-0000-0000AE020000}"/>
    <cellStyle name="60% - Accent1 12" xfId="699" xr:uid="{00000000-0005-0000-0000-0000AF020000}"/>
    <cellStyle name="60% - Accent1 13" xfId="700" xr:uid="{00000000-0005-0000-0000-0000B0020000}"/>
    <cellStyle name="60% - Accent1 14" xfId="701" xr:uid="{00000000-0005-0000-0000-0000B1020000}"/>
    <cellStyle name="60% - Accent1 15" xfId="702" xr:uid="{00000000-0005-0000-0000-0000B2020000}"/>
    <cellStyle name="60% - Accent1 16" xfId="703" xr:uid="{00000000-0005-0000-0000-0000B3020000}"/>
    <cellStyle name="60% - Accent1 2" xfId="704" xr:uid="{00000000-0005-0000-0000-0000B4020000}"/>
    <cellStyle name="60% - Accent1 3" xfId="705" xr:uid="{00000000-0005-0000-0000-0000B5020000}"/>
    <cellStyle name="60% - Accent1 4" xfId="706" xr:uid="{00000000-0005-0000-0000-0000B6020000}"/>
    <cellStyle name="60% - Accent1 5" xfId="707" xr:uid="{00000000-0005-0000-0000-0000B7020000}"/>
    <cellStyle name="60% - Accent1 6" xfId="708" xr:uid="{00000000-0005-0000-0000-0000B8020000}"/>
    <cellStyle name="60% - Accent1 7" xfId="709" xr:uid="{00000000-0005-0000-0000-0000B9020000}"/>
    <cellStyle name="60% - Accent1 8" xfId="710" xr:uid="{00000000-0005-0000-0000-0000BA020000}"/>
    <cellStyle name="60% - Accent1 9" xfId="711" xr:uid="{00000000-0005-0000-0000-0000BB020000}"/>
    <cellStyle name="60% - Accent2 10" xfId="712" xr:uid="{00000000-0005-0000-0000-0000BC020000}"/>
    <cellStyle name="60% - Accent2 11" xfId="713" xr:uid="{00000000-0005-0000-0000-0000BD020000}"/>
    <cellStyle name="60% - Accent2 12" xfId="714" xr:uid="{00000000-0005-0000-0000-0000BE020000}"/>
    <cellStyle name="60% - Accent2 13" xfId="715" xr:uid="{00000000-0005-0000-0000-0000BF020000}"/>
    <cellStyle name="60% - Accent2 14" xfId="716" xr:uid="{00000000-0005-0000-0000-0000C0020000}"/>
    <cellStyle name="60% - Accent2 15" xfId="717" xr:uid="{00000000-0005-0000-0000-0000C1020000}"/>
    <cellStyle name="60% - Accent2 16" xfId="718" xr:uid="{00000000-0005-0000-0000-0000C2020000}"/>
    <cellStyle name="60% - Accent2 2" xfId="719" xr:uid="{00000000-0005-0000-0000-0000C3020000}"/>
    <cellStyle name="60% - Accent2 3" xfId="720" xr:uid="{00000000-0005-0000-0000-0000C4020000}"/>
    <cellStyle name="60% - Accent2 4" xfId="721" xr:uid="{00000000-0005-0000-0000-0000C5020000}"/>
    <cellStyle name="60% - Accent2 5" xfId="722" xr:uid="{00000000-0005-0000-0000-0000C6020000}"/>
    <cellStyle name="60% - Accent2 6" xfId="723" xr:uid="{00000000-0005-0000-0000-0000C7020000}"/>
    <cellStyle name="60% - Accent2 7" xfId="724" xr:uid="{00000000-0005-0000-0000-0000C8020000}"/>
    <cellStyle name="60% - Accent2 8" xfId="725" xr:uid="{00000000-0005-0000-0000-0000C9020000}"/>
    <cellStyle name="60% - Accent2 9" xfId="726" xr:uid="{00000000-0005-0000-0000-0000CA020000}"/>
    <cellStyle name="60% - Accent3 10" xfId="727" xr:uid="{00000000-0005-0000-0000-0000CB020000}"/>
    <cellStyle name="60% - Accent3 11" xfId="728" xr:uid="{00000000-0005-0000-0000-0000CC020000}"/>
    <cellStyle name="60% - Accent3 12" xfId="729" xr:uid="{00000000-0005-0000-0000-0000CD020000}"/>
    <cellStyle name="60% - Accent3 13" xfId="730" xr:uid="{00000000-0005-0000-0000-0000CE020000}"/>
    <cellStyle name="60% - Accent3 14" xfId="731" xr:uid="{00000000-0005-0000-0000-0000CF020000}"/>
    <cellStyle name="60% - Accent3 15" xfId="732" xr:uid="{00000000-0005-0000-0000-0000D0020000}"/>
    <cellStyle name="60% - Accent3 16" xfId="733" xr:uid="{00000000-0005-0000-0000-0000D1020000}"/>
    <cellStyle name="60% - Accent3 2" xfId="734" xr:uid="{00000000-0005-0000-0000-0000D2020000}"/>
    <cellStyle name="60% - Accent3 3" xfId="735" xr:uid="{00000000-0005-0000-0000-0000D3020000}"/>
    <cellStyle name="60% - Accent3 4" xfId="736" xr:uid="{00000000-0005-0000-0000-0000D4020000}"/>
    <cellStyle name="60% - Accent3 5" xfId="737" xr:uid="{00000000-0005-0000-0000-0000D5020000}"/>
    <cellStyle name="60% - Accent3 6" xfId="738" xr:uid="{00000000-0005-0000-0000-0000D6020000}"/>
    <cellStyle name="60% - Accent3 7" xfId="739" xr:uid="{00000000-0005-0000-0000-0000D7020000}"/>
    <cellStyle name="60% - Accent3 8" xfId="740" xr:uid="{00000000-0005-0000-0000-0000D8020000}"/>
    <cellStyle name="60% - Accent3 9" xfId="741" xr:uid="{00000000-0005-0000-0000-0000D9020000}"/>
    <cellStyle name="60% - Accent4 10" xfId="742" xr:uid="{00000000-0005-0000-0000-0000DA020000}"/>
    <cellStyle name="60% - Accent4 11" xfId="743" xr:uid="{00000000-0005-0000-0000-0000DB020000}"/>
    <cellStyle name="60% - Accent4 12" xfId="744" xr:uid="{00000000-0005-0000-0000-0000DC020000}"/>
    <cellStyle name="60% - Accent4 13" xfId="745" xr:uid="{00000000-0005-0000-0000-0000DD020000}"/>
    <cellStyle name="60% - Accent4 14" xfId="746" xr:uid="{00000000-0005-0000-0000-0000DE020000}"/>
    <cellStyle name="60% - Accent4 15" xfId="747" xr:uid="{00000000-0005-0000-0000-0000DF020000}"/>
    <cellStyle name="60% - Accent4 16" xfId="748" xr:uid="{00000000-0005-0000-0000-0000E0020000}"/>
    <cellStyle name="60% - Accent4 2" xfId="749" xr:uid="{00000000-0005-0000-0000-0000E1020000}"/>
    <cellStyle name="60% - Accent4 3" xfId="750" xr:uid="{00000000-0005-0000-0000-0000E2020000}"/>
    <cellStyle name="60% - Accent4 4" xfId="751" xr:uid="{00000000-0005-0000-0000-0000E3020000}"/>
    <cellStyle name="60% - Accent4 5" xfId="752" xr:uid="{00000000-0005-0000-0000-0000E4020000}"/>
    <cellStyle name="60% - Accent4 6" xfId="753" xr:uid="{00000000-0005-0000-0000-0000E5020000}"/>
    <cellStyle name="60% - Accent4 7" xfId="754" xr:uid="{00000000-0005-0000-0000-0000E6020000}"/>
    <cellStyle name="60% - Accent4 8" xfId="755" xr:uid="{00000000-0005-0000-0000-0000E7020000}"/>
    <cellStyle name="60% - Accent4 9" xfId="756" xr:uid="{00000000-0005-0000-0000-0000E8020000}"/>
    <cellStyle name="60% - Accent5 10" xfId="757" xr:uid="{00000000-0005-0000-0000-0000E9020000}"/>
    <cellStyle name="60% - Accent5 11" xfId="758" xr:uid="{00000000-0005-0000-0000-0000EA020000}"/>
    <cellStyle name="60% - Accent5 12" xfId="759" xr:uid="{00000000-0005-0000-0000-0000EB020000}"/>
    <cellStyle name="60% - Accent5 13" xfId="760" xr:uid="{00000000-0005-0000-0000-0000EC020000}"/>
    <cellStyle name="60% - Accent5 14" xfId="761" xr:uid="{00000000-0005-0000-0000-0000ED020000}"/>
    <cellStyle name="60% - Accent5 15" xfId="762" xr:uid="{00000000-0005-0000-0000-0000EE020000}"/>
    <cellStyle name="60% - Accent5 16" xfId="763" xr:uid="{00000000-0005-0000-0000-0000EF020000}"/>
    <cellStyle name="60% - Accent5 2" xfId="764" xr:uid="{00000000-0005-0000-0000-0000F0020000}"/>
    <cellStyle name="60% - Accent5 3" xfId="765" xr:uid="{00000000-0005-0000-0000-0000F1020000}"/>
    <cellStyle name="60% - Accent5 4" xfId="766" xr:uid="{00000000-0005-0000-0000-0000F2020000}"/>
    <cellStyle name="60% - Accent5 5" xfId="767" xr:uid="{00000000-0005-0000-0000-0000F3020000}"/>
    <cellStyle name="60% - Accent5 6" xfId="768" xr:uid="{00000000-0005-0000-0000-0000F4020000}"/>
    <cellStyle name="60% - Accent5 7" xfId="769" xr:uid="{00000000-0005-0000-0000-0000F5020000}"/>
    <cellStyle name="60% - Accent5 8" xfId="770" xr:uid="{00000000-0005-0000-0000-0000F6020000}"/>
    <cellStyle name="60% - Accent5 9" xfId="771" xr:uid="{00000000-0005-0000-0000-0000F7020000}"/>
    <cellStyle name="60% - Accent6 10" xfId="772" xr:uid="{00000000-0005-0000-0000-0000F8020000}"/>
    <cellStyle name="60% - Accent6 11" xfId="773" xr:uid="{00000000-0005-0000-0000-0000F9020000}"/>
    <cellStyle name="60% - Accent6 12" xfId="774" xr:uid="{00000000-0005-0000-0000-0000FA020000}"/>
    <cellStyle name="60% - Accent6 13" xfId="775" xr:uid="{00000000-0005-0000-0000-0000FB020000}"/>
    <cellStyle name="60% - Accent6 14" xfId="776" xr:uid="{00000000-0005-0000-0000-0000FC020000}"/>
    <cellStyle name="60% - Accent6 15" xfId="777" xr:uid="{00000000-0005-0000-0000-0000FD020000}"/>
    <cellStyle name="60% - Accent6 16" xfId="778" xr:uid="{00000000-0005-0000-0000-0000FE020000}"/>
    <cellStyle name="60% - Accent6 2" xfId="779" xr:uid="{00000000-0005-0000-0000-0000FF020000}"/>
    <cellStyle name="60% - Accent6 3" xfId="780" xr:uid="{00000000-0005-0000-0000-000000030000}"/>
    <cellStyle name="60% - Accent6 4" xfId="781" xr:uid="{00000000-0005-0000-0000-000001030000}"/>
    <cellStyle name="60% - Accent6 5" xfId="782" xr:uid="{00000000-0005-0000-0000-000002030000}"/>
    <cellStyle name="60% - Accent6 6" xfId="783" xr:uid="{00000000-0005-0000-0000-000003030000}"/>
    <cellStyle name="60% - Accent6 7" xfId="784" xr:uid="{00000000-0005-0000-0000-000004030000}"/>
    <cellStyle name="60% - Accent6 8" xfId="785" xr:uid="{00000000-0005-0000-0000-000005030000}"/>
    <cellStyle name="60% - Accent6 9" xfId="786" xr:uid="{00000000-0005-0000-0000-000006030000}"/>
    <cellStyle name="Accent1 10" xfId="787" xr:uid="{00000000-0005-0000-0000-000007030000}"/>
    <cellStyle name="Accent1 11" xfId="788" xr:uid="{00000000-0005-0000-0000-000008030000}"/>
    <cellStyle name="Accent1 12" xfId="789" xr:uid="{00000000-0005-0000-0000-000009030000}"/>
    <cellStyle name="Accent1 13" xfId="790" xr:uid="{00000000-0005-0000-0000-00000A030000}"/>
    <cellStyle name="Accent1 14" xfId="791" xr:uid="{00000000-0005-0000-0000-00000B030000}"/>
    <cellStyle name="Accent1 15" xfId="792" xr:uid="{00000000-0005-0000-0000-00000C030000}"/>
    <cellStyle name="Accent1 16" xfId="793" xr:uid="{00000000-0005-0000-0000-00000D030000}"/>
    <cellStyle name="Accent1 2" xfId="794" xr:uid="{00000000-0005-0000-0000-00000E030000}"/>
    <cellStyle name="Accent1 3" xfId="795" xr:uid="{00000000-0005-0000-0000-00000F030000}"/>
    <cellStyle name="Accent1 4" xfId="796" xr:uid="{00000000-0005-0000-0000-000010030000}"/>
    <cellStyle name="Accent1 5" xfId="797" xr:uid="{00000000-0005-0000-0000-000011030000}"/>
    <cellStyle name="Accent1 6" xfId="798" xr:uid="{00000000-0005-0000-0000-000012030000}"/>
    <cellStyle name="Accent1 7" xfId="799" xr:uid="{00000000-0005-0000-0000-000013030000}"/>
    <cellStyle name="Accent1 8" xfId="800" xr:uid="{00000000-0005-0000-0000-000014030000}"/>
    <cellStyle name="Accent1 9" xfId="801" xr:uid="{00000000-0005-0000-0000-000015030000}"/>
    <cellStyle name="Accent2 10" xfId="802" xr:uid="{00000000-0005-0000-0000-000016030000}"/>
    <cellStyle name="Accent2 11" xfId="803" xr:uid="{00000000-0005-0000-0000-000017030000}"/>
    <cellStyle name="Accent2 12" xfId="804" xr:uid="{00000000-0005-0000-0000-000018030000}"/>
    <cellStyle name="Accent2 13" xfId="805" xr:uid="{00000000-0005-0000-0000-000019030000}"/>
    <cellStyle name="Accent2 14" xfId="806" xr:uid="{00000000-0005-0000-0000-00001A030000}"/>
    <cellStyle name="Accent2 15" xfId="807" xr:uid="{00000000-0005-0000-0000-00001B030000}"/>
    <cellStyle name="Accent2 16" xfId="808" xr:uid="{00000000-0005-0000-0000-00001C030000}"/>
    <cellStyle name="Accent2 2" xfId="809" xr:uid="{00000000-0005-0000-0000-00001D030000}"/>
    <cellStyle name="Accent2 3" xfId="810" xr:uid="{00000000-0005-0000-0000-00001E030000}"/>
    <cellStyle name="Accent2 4" xfId="811" xr:uid="{00000000-0005-0000-0000-00001F030000}"/>
    <cellStyle name="Accent2 5" xfId="812" xr:uid="{00000000-0005-0000-0000-000020030000}"/>
    <cellStyle name="Accent2 6" xfId="813" xr:uid="{00000000-0005-0000-0000-000021030000}"/>
    <cellStyle name="Accent2 7" xfId="814" xr:uid="{00000000-0005-0000-0000-000022030000}"/>
    <cellStyle name="Accent2 8" xfId="815" xr:uid="{00000000-0005-0000-0000-000023030000}"/>
    <cellStyle name="Accent2 9" xfId="816" xr:uid="{00000000-0005-0000-0000-000024030000}"/>
    <cellStyle name="Accent3 10" xfId="817" xr:uid="{00000000-0005-0000-0000-000025030000}"/>
    <cellStyle name="Accent3 11" xfId="818" xr:uid="{00000000-0005-0000-0000-000026030000}"/>
    <cellStyle name="Accent3 12" xfId="819" xr:uid="{00000000-0005-0000-0000-000027030000}"/>
    <cellStyle name="Accent3 13" xfId="820" xr:uid="{00000000-0005-0000-0000-000028030000}"/>
    <cellStyle name="Accent3 14" xfId="821" xr:uid="{00000000-0005-0000-0000-000029030000}"/>
    <cellStyle name="Accent3 15" xfId="822" xr:uid="{00000000-0005-0000-0000-00002A030000}"/>
    <cellStyle name="Accent3 16" xfId="823" xr:uid="{00000000-0005-0000-0000-00002B030000}"/>
    <cellStyle name="Accent3 2" xfId="824" xr:uid="{00000000-0005-0000-0000-00002C030000}"/>
    <cellStyle name="Accent3 3" xfId="825" xr:uid="{00000000-0005-0000-0000-00002D030000}"/>
    <cellStyle name="Accent3 4" xfId="826" xr:uid="{00000000-0005-0000-0000-00002E030000}"/>
    <cellStyle name="Accent3 5" xfId="827" xr:uid="{00000000-0005-0000-0000-00002F030000}"/>
    <cellStyle name="Accent3 6" xfId="828" xr:uid="{00000000-0005-0000-0000-000030030000}"/>
    <cellStyle name="Accent3 7" xfId="829" xr:uid="{00000000-0005-0000-0000-000031030000}"/>
    <cellStyle name="Accent3 8" xfId="830" xr:uid="{00000000-0005-0000-0000-000032030000}"/>
    <cellStyle name="Accent3 9" xfId="831" xr:uid="{00000000-0005-0000-0000-000033030000}"/>
    <cellStyle name="Accent4 10" xfId="832" xr:uid="{00000000-0005-0000-0000-000034030000}"/>
    <cellStyle name="Accent4 11" xfId="833" xr:uid="{00000000-0005-0000-0000-000035030000}"/>
    <cellStyle name="Accent4 12" xfId="834" xr:uid="{00000000-0005-0000-0000-000036030000}"/>
    <cellStyle name="Accent4 13" xfId="835" xr:uid="{00000000-0005-0000-0000-000037030000}"/>
    <cellStyle name="Accent4 14" xfId="836" xr:uid="{00000000-0005-0000-0000-000038030000}"/>
    <cellStyle name="Accent4 15" xfId="837" xr:uid="{00000000-0005-0000-0000-000039030000}"/>
    <cellStyle name="Accent4 16" xfId="838" xr:uid="{00000000-0005-0000-0000-00003A030000}"/>
    <cellStyle name="Accent4 2" xfId="839" xr:uid="{00000000-0005-0000-0000-00003B030000}"/>
    <cellStyle name="Accent4 3" xfId="840" xr:uid="{00000000-0005-0000-0000-00003C030000}"/>
    <cellStyle name="Accent4 4" xfId="841" xr:uid="{00000000-0005-0000-0000-00003D030000}"/>
    <cellStyle name="Accent4 5" xfId="842" xr:uid="{00000000-0005-0000-0000-00003E030000}"/>
    <cellStyle name="Accent4 6" xfId="843" xr:uid="{00000000-0005-0000-0000-00003F030000}"/>
    <cellStyle name="Accent4 7" xfId="844" xr:uid="{00000000-0005-0000-0000-000040030000}"/>
    <cellStyle name="Accent4 8" xfId="845" xr:uid="{00000000-0005-0000-0000-000041030000}"/>
    <cellStyle name="Accent4 9" xfId="846" xr:uid="{00000000-0005-0000-0000-000042030000}"/>
    <cellStyle name="Accent5 10" xfId="847" xr:uid="{00000000-0005-0000-0000-000043030000}"/>
    <cellStyle name="Accent5 11" xfId="848" xr:uid="{00000000-0005-0000-0000-000044030000}"/>
    <cellStyle name="Accent5 12" xfId="849" xr:uid="{00000000-0005-0000-0000-000045030000}"/>
    <cellStyle name="Accent5 13" xfId="850" xr:uid="{00000000-0005-0000-0000-000046030000}"/>
    <cellStyle name="Accent5 14" xfId="851" xr:uid="{00000000-0005-0000-0000-000047030000}"/>
    <cellStyle name="Accent5 15" xfId="852" xr:uid="{00000000-0005-0000-0000-000048030000}"/>
    <cellStyle name="Accent5 16" xfId="853" xr:uid="{00000000-0005-0000-0000-000049030000}"/>
    <cellStyle name="Accent5 2" xfId="854" xr:uid="{00000000-0005-0000-0000-00004A030000}"/>
    <cellStyle name="Accent5 3" xfId="855" xr:uid="{00000000-0005-0000-0000-00004B030000}"/>
    <cellStyle name="Accent5 4" xfId="856" xr:uid="{00000000-0005-0000-0000-00004C030000}"/>
    <cellStyle name="Accent5 5" xfId="857" xr:uid="{00000000-0005-0000-0000-00004D030000}"/>
    <cellStyle name="Accent5 6" xfId="858" xr:uid="{00000000-0005-0000-0000-00004E030000}"/>
    <cellStyle name="Accent5 7" xfId="859" xr:uid="{00000000-0005-0000-0000-00004F030000}"/>
    <cellStyle name="Accent5 8" xfId="860" xr:uid="{00000000-0005-0000-0000-000050030000}"/>
    <cellStyle name="Accent5 9" xfId="861" xr:uid="{00000000-0005-0000-0000-000051030000}"/>
    <cellStyle name="Accent6 10" xfId="862" xr:uid="{00000000-0005-0000-0000-000052030000}"/>
    <cellStyle name="Accent6 11" xfId="863" xr:uid="{00000000-0005-0000-0000-000053030000}"/>
    <cellStyle name="Accent6 12" xfId="864" xr:uid="{00000000-0005-0000-0000-000054030000}"/>
    <cellStyle name="Accent6 13" xfId="865" xr:uid="{00000000-0005-0000-0000-000055030000}"/>
    <cellStyle name="Accent6 14" xfId="866" xr:uid="{00000000-0005-0000-0000-000056030000}"/>
    <cellStyle name="Accent6 15" xfId="867" xr:uid="{00000000-0005-0000-0000-000057030000}"/>
    <cellStyle name="Accent6 16" xfId="868" xr:uid="{00000000-0005-0000-0000-000058030000}"/>
    <cellStyle name="Accent6 2" xfId="869" xr:uid="{00000000-0005-0000-0000-000059030000}"/>
    <cellStyle name="Accent6 3" xfId="870" xr:uid="{00000000-0005-0000-0000-00005A030000}"/>
    <cellStyle name="Accent6 4" xfId="871" xr:uid="{00000000-0005-0000-0000-00005B030000}"/>
    <cellStyle name="Accent6 5" xfId="872" xr:uid="{00000000-0005-0000-0000-00005C030000}"/>
    <cellStyle name="Accent6 6" xfId="873" xr:uid="{00000000-0005-0000-0000-00005D030000}"/>
    <cellStyle name="Accent6 7" xfId="874" xr:uid="{00000000-0005-0000-0000-00005E030000}"/>
    <cellStyle name="Accent6 8" xfId="875" xr:uid="{00000000-0005-0000-0000-00005F030000}"/>
    <cellStyle name="Accent6 9" xfId="876" xr:uid="{00000000-0005-0000-0000-000060030000}"/>
    <cellStyle name="Bad 10" xfId="877" xr:uid="{00000000-0005-0000-0000-000061030000}"/>
    <cellStyle name="Bad 11" xfId="878" xr:uid="{00000000-0005-0000-0000-000062030000}"/>
    <cellStyle name="Bad 12" xfId="879" xr:uid="{00000000-0005-0000-0000-000063030000}"/>
    <cellStyle name="Bad 13" xfId="880" xr:uid="{00000000-0005-0000-0000-000064030000}"/>
    <cellStyle name="Bad 14" xfId="881" xr:uid="{00000000-0005-0000-0000-000065030000}"/>
    <cellStyle name="Bad 15" xfId="882" xr:uid="{00000000-0005-0000-0000-000066030000}"/>
    <cellStyle name="Bad 16" xfId="883" xr:uid="{00000000-0005-0000-0000-000067030000}"/>
    <cellStyle name="Bad 2" xfId="884" xr:uid="{00000000-0005-0000-0000-000068030000}"/>
    <cellStyle name="Bad 3" xfId="885" xr:uid="{00000000-0005-0000-0000-000069030000}"/>
    <cellStyle name="Bad 4" xfId="886" xr:uid="{00000000-0005-0000-0000-00006A030000}"/>
    <cellStyle name="Bad 5" xfId="887" xr:uid="{00000000-0005-0000-0000-00006B030000}"/>
    <cellStyle name="Bad 6" xfId="888" xr:uid="{00000000-0005-0000-0000-00006C030000}"/>
    <cellStyle name="Bad 7" xfId="889" xr:uid="{00000000-0005-0000-0000-00006D030000}"/>
    <cellStyle name="Bad 8" xfId="890" xr:uid="{00000000-0005-0000-0000-00006E030000}"/>
    <cellStyle name="Bad 9" xfId="891" xr:uid="{00000000-0005-0000-0000-00006F030000}"/>
    <cellStyle name="Calculation 10" xfId="892" xr:uid="{00000000-0005-0000-0000-000070030000}"/>
    <cellStyle name="Calculation 11" xfId="893" xr:uid="{00000000-0005-0000-0000-000071030000}"/>
    <cellStyle name="Calculation 12" xfId="894" xr:uid="{00000000-0005-0000-0000-000072030000}"/>
    <cellStyle name="Calculation 13" xfId="895" xr:uid="{00000000-0005-0000-0000-000073030000}"/>
    <cellStyle name="Calculation 14" xfId="896" xr:uid="{00000000-0005-0000-0000-000074030000}"/>
    <cellStyle name="Calculation 15" xfId="897" xr:uid="{00000000-0005-0000-0000-000075030000}"/>
    <cellStyle name="Calculation 16" xfId="898" xr:uid="{00000000-0005-0000-0000-000076030000}"/>
    <cellStyle name="Calculation 2" xfId="899" xr:uid="{00000000-0005-0000-0000-000077030000}"/>
    <cellStyle name="Calculation 3" xfId="900" xr:uid="{00000000-0005-0000-0000-000078030000}"/>
    <cellStyle name="Calculation 4" xfId="901" xr:uid="{00000000-0005-0000-0000-000079030000}"/>
    <cellStyle name="Calculation 5" xfId="902" xr:uid="{00000000-0005-0000-0000-00007A030000}"/>
    <cellStyle name="Calculation 6" xfId="903" xr:uid="{00000000-0005-0000-0000-00007B030000}"/>
    <cellStyle name="Calculation 7" xfId="904" xr:uid="{00000000-0005-0000-0000-00007C030000}"/>
    <cellStyle name="Calculation 8" xfId="905" xr:uid="{00000000-0005-0000-0000-00007D030000}"/>
    <cellStyle name="Calculation 9" xfId="906" xr:uid="{00000000-0005-0000-0000-00007E030000}"/>
    <cellStyle name="Check Cell 10" xfId="907" xr:uid="{00000000-0005-0000-0000-00007F030000}"/>
    <cellStyle name="Check Cell 11" xfId="908" xr:uid="{00000000-0005-0000-0000-000080030000}"/>
    <cellStyle name="Check Cell 12" xfId="909" xr:uid="{00000000-0005-0000-0000-000081030000}"/>
    <cellStyle name="Check Cell 13" xfId="910" xr:uid="{00000000-0005-0000-0000-000082030000}"/>
    <cellStyle name="Check Cell 14" xfId="911" xr:uid="{00000000-0005-0000-0000-000083030000}"/>
    <cellStyle name="Check Cell 15" xfId="912" xr:uid="{00000000-0005-0000-0000-000084030000}"/>
    <cellStyle name="Check Cell 16" xfId="913" xr:uid="{00000000-0005-0000-0000-000085030000}"/>
    <cellStyle name="Check Cell 2" xfId="914" xr:uid="{00000000-0005-0000-0000-000086030000}"/>
    <cellStyle name="Check Cell 3" xfId="915" xr:uid="{00000000-0005-0000-0000-000087030000}"/>
    <cellStyle name="Check Cell 4" xfId="916" xr:uid="{00000000-0005-0000-0000-000088030000}"/>
    <cellStyle name="Check Cell 5" xfId="917" xr:uid="{00000000-0005-0000-0000-000089030000}"/>
    <cellStyle name="Check Cell 6" xfId="918" xr:uid="{00000000-0005-0000-0000-00008A030000}"/>
    <cellStyle name="Check Cell 7" xfId="919" xr:uid="{00000000-0005-0000-0000-00008B030000}"/>
    <cellStyle name="Check Cell 8" xfId="920" xr:uid="{00000000-0005-0000-0000-00008C030000}"/>
    <cellStyle name="Check Cell 9" xfId="921" xr:uid="{00000000-0005-0000-0000-00008D030000}"/>
    <cellStyle name="Comma [0] 2" xfId="922" xr:uid="{00000000-0005-0000-0000-00008E030000}"/>
    <cellStyle name="Comma 2" xfId="923" xr:uid="{00000000-0005-0000-0000-00008F030000}"/>
    <cellStyle name="Comma 2 2" xfId="924" xr:uid="{00000000-0005-0000-0000-000090030000}"/>
    <cellStyle name="Comma 2 3" xfId="925" xr:uid="{00000000-0005-0000-0000-000091030000}"/>
    <cellStyle name="Comma 2 4" xfId="926" xr:uid="{00000000-0005-0000-0000-000092030000}"/>
    <cellStyle name="Comma 2 4 2" xfId="927" xr:uid="{00000000-0005-0000-0000-000093030000}"/>
    <cellStyle name="Comma 2 5" xfId="928" xr:uid="{00000000-0005-0000-0000-000094030000}"/>
    <cellStyle name="Comma 2 5 2" xfId="929" xr:uid="{00000000-0005-0000-0000-000095030000}"/>
    <cellStyle name="Comma 2 6" xfId="930" xr:uid="{00000000-0005-0000-0000-000096030000}"/>
    <cellStyle name="Comma 2 7" xfId="931" xr:uid="{00000000-0005-0000-0000-000097030000}"/>
    <cellStyle name="Comma 3" xfId="932" xr:uid="{00000000-0005-0000-0000-000098030000}"/>
    <cellStyle name="Comma 3 2" xfId="933" xr:uid="{00000000-0005-0000-0000-000099030000}"/>
    <cellStyle name="Comma 4" xfId="9" xr:uid="{00000000-0005-0000-0000-00009A030000}"/>
    <cellStyle name="Comma 4 2" xfId="935" xr:uid="{00000000-0005-0000-0000-00009B030000}"/>
    <cellStyle name="Comma 4 3" xfId="934" xr:uid="{00000000-0005-0000-0000-00009C030000}"/>
    <cellStyle name="Comma 5" xfId="1464" xr:uid="{00000000-0005-0000-0000-00009D030000}"/>
    <cellStyle name="Comma 6" xfId="1458" xr:uid="{00000000-0005-0000-0000-00009E030000}"/>
    <cellStyle name="Currency 2" xfId="1463" xr:uid="{00000000-0005-0000-0000-00009F030000}"/>
    <cellStyle name="Currency 3" xfId="1462" xr:uid="{00000000-0005-0000-0000-0000A0030000}"/>
    <cellStyle name="Currency 4" xfId="1459" xr:uid="{00000000-0005-0000-0000-0000A1030000}"/>
    <cellStyle name="Explanatory Text 10" xfId="936" xr:uid="{00000000-0005-0000-0000-0000A2030000}"/>
    <cellStyle name="Explanatory Text 11" xfId="937" xr:uid="{00000000-0005-0000-0000-0000A3030000}"/>
    <cellStyle name="Explanatory Text 12" xfId="938" xr:uid="{00000000-0005-0000-0000-0000A4030000}"/>
    <cellStyle name="Explanatory Text 13" xfId="939" xr:uid="{00000000-0005-0000-0000-0000A5030000}"/>
    <cellStyle name="Explanatory Text 14" xfId="940" xr:uid="{00000000-0005-0000-0000-0000A6030000}"/>
    <cellStyle name="Explanatory Text 15" xfId="941" xr:uid="{00000000-0005-0000-0000-0000A7030000}"/>
    <cellStyle name="Explanatory Text 16" xfId="942" xr:uid="{00000000-0005-0000-0000-0000A8030000}"/>
    <cellStyle name="Explanatory Text 2" xfId="943" xr:uid="{00000000-0005-0000-0000-0000A9030000}"/>
    <cellStyle name="Explanatory Text 3" xfId="944" xr:uid="{00000000-0005-0000-0000-0000AA030000}"/>
    <cellStyle name="Explanatory Text 4" xfId="945" xr:uid="{00000000-0005-0000-0000-0000AB030000}"/>
    <cellStyle name="Explanatory Text 5" xfId="946" xr:uid="{00000000-0005-0000-0000-0000AC030000}"/>
    <cellStyle name="Explanatory Text 6" xfId="947" xr:uid="{00000000-0005-0000-0000-0000AD030000}"/>
    <cellStyle name="Explanatory Text 7" xfId="948" xr:uid="{00000000-0005-0000-0000-0000AE030000}"/>
    <cellStyle name="Explanatory Text 8" xfId="949" xr:uid="{00000000-0005-0000-0000-0000AF030000}"/>
    <cellStyle name="Explanatory Text 9" xfId="950" xr:uid="{00000000-0005-0000-0000-0000B0030000}"/>
    <cellStyle name="Good 10" xfId="951" xr:uid="{00000000-0005-0000-0000-0000B1030000}"/>
    <cellStyle name="Good 11" xfId="952" xr:uid="{00000000-0005-0000-0000-0000B2030000}"/>
    <cellStyle name="Good 12" xfId="953" xr:uid="{00000000-0005-0000-0000-0000B3030000}"/>
    <cellStyle name="Good 13" xfId="954" xr:uid="{00000000-0005-0000-0000-0000B4030000}"/>
    <cellStyle name="Good 14" xfId="955" xr:uid="{00000000-0005-0000-0000-0000B5030000}"/>
    <cellStyle name="Good 15" xfId="956" xr:uid="{00000000-0005-0000-0000-0000B6030000}"/>
    <cellStyle name="Good 16" xfId="957" xr:uid="{00000000-0005-0000-0000-0000B7030000}"/>
    <cellStyle name="Good 2" xfId="958" xr:uid="{00000000-0005-0000-0000-0000B8030000}"/>
    <cellStyle name="Good 3" xfId="959" xr:uid="{00000000-0005-0000-0000-0000B9030000}"/>
    <cellStyle name="Good 4" xfId="960" xr:uid="{00000000-0005-0000-0000-0000BA030000}"/>
    <cellStyle name="Good 5" xfId="961" xr:uid="{00000000-0005-0000-0000-0000BB030000}"/>
    <cellStyle name="Good 6" xfId="962" xr:uid="{00000000-0005-0000-0000-0000BC030000}"/>
    <cellStyle name="Good 7" xfId="963" xr:uid="{00000000-0005-0000-0000-0000BD030000}"/>
    <cellStyle name="Good 8" xfId="964" xr:uid="{00000000-0005-0000-0000-0000BE030000}"/>
    <cellStyle name="Good 9" xfId="965" xr:uid="{00000000-0005-0000-0000-0000BF030000}"/>
    <cellStyle name="Heading 1 10" xfId="966" xr:uid="{00000000-0005-0000-0000-0000C0030000}"/>
    <cellStyle name="Heading 1 11" xfId="967" xr:uid="{00000000-0005-0000-0000-0000C1030000}"/>
    <cellStyle name="Heading 1 12" xfId="968" xr:uid="{00000000-0005-0000-0000-0000C2030000}"/>
    <cellStyle name="Heading 1 13" xfId="969" xr:uid="{00000000-0005-0000-0000-0000C3030000}"/>
    <cellStyle name="Heading 1 14" xfId="970" xr:uid="{00000000-0005-0000-0000-0000C4030000}"/>
    <cellStyle name="Heading 1 15" xfId="971" xr:uid="{00000000-0005-0000-0000-0000C5030000}"/>
    <cellStyle name="Heading 1 16" xfId="972" xr:uid="{00000000-0005-0000-0000-0000C6030000}"/>
    <cellStyle name="Heading 1 2" xfId="973" xr:uid="{00000000-0005-0000-0000-0000C7030000}"/>
    <cellStyle name="Heading 1 3" xfId="974" xr:uid="{00000000-0005-0000-0000-0000C8030000}"/>
    <cellStyle name="Heading 1 4" xfId="975" xr:uid="{00000000-0005-0000-0000-0000C9030000}"/>
    <cellStyle name="Heading 1 5" xfId="976" xr:uid="{00000000-0005-0000-0000-0000CA030000}"/>
    <cellStyle name="Heading 1 6" xfId="977" xr:uid="{00000000-0005-0000-0000-0000CB030000}"/>
    <cellStyle name="Heading 1 7" xfId="978" xr:uid="{00000000-0005-0000-0000-0000CC030000}"/>
    <cellStyle name="Heading 1 8" xfId="979" xr:uid="{00000000-0005-0000-0000-0000CD030000}"/>
    <cellStyle name="Heading 1 9" xfId="980" xr:uid="{00000000-0005-0000-0000-0000CE030000}"/>
    <cellStyle name="Heading 2 10" xfId="981" xr:uid="{00000000-0005-0000-0000-0000CF030000}"/>
    <cellStyle name="Heading 2 11" xfId="982" xr:uid="{00000000-0005-0000-0000-0000D0030000}"/>
    <cellStyle name="Heading 2 12" xfId="983" xr:uid="{00000000-0005-0000-0000-0000D1030000}"/>
    <cellStyle name="Heading 2 13" xfId="984" xr:uid="{00000000-0005-0000-0000-0000D2030000}"/>
    <cellStyle name="Heading 2 14" xfId="985" xr:uid="{00000000-0005-0000-0000-0000D3030000}"/>
    <cellStyle name="Heading 2 15" xfId="986" xr:uid="{00000000-0005-0000-0000-0000D4030000}"/>
    <cellStyle name="Heading 2 16" xfId="987" xr:uid="{00000000-0005-0000-0000-0000D5030000}"/>
    <cellStyle name="Heading 2 2" xfId="988" xr:uid="{00000000-0005-0000-0000-0000D6030000}"/>
    <cellStyle name="Heading 2 3" xfId="989" xr:uid="{00000000-0005-0000-0000-0000D7030000}"/>
    <cellStyle name="Heading 2 4" xfId="990" xr:uid="{00000000-0005-0000-0000-0000D8030000}"/>
    <cellStyle name="Heading 2 5" xfId="991" xr:uid="{00000000-0005-0000-0000-0000D9030000}"/>
    <cellStyle name="Heading 2 6" xfId="992" xr:uid="{00000000-0005-0000-0000-0000DA030000}"/>
    <cellStyle name="Heading 2 7" xfId="993" xr:uid="{00000000-0005-0000-0000-0000DB030000}"/>
    <cellStyle name="Heading 2 8" xfId="994" xr:uid="{00000000-0005-0000-0000-0000DC030000}"/>
    <cellStyle name="Heading 2 9" xfId="995" xr:uid="{00000000-0005-0000-0000-0000DD030000}"/>
    <cellStyle name="Heading 3 10" xfId="996" xr:uid="{00000000-0005-0000-0000-0000DE030000}"/>
    <cellStyle name="Heading 3 11" xfId="997" xr:uid="{00000000-0005-0000-0000-0000DF030000}"/>
    <cellStyle name="Heading 3 12" xfId="998" xr:uid="{00000000-0005-0000-0000-0000E0030000}"/>
    <cellStyle name="Heading 3 13" xfId="999" xr:uid="{00000000-0005-0000-0000-0000E1030000}"/>
    <cellStyle name="Heading 3 14" xfId="1000" xr:uid="{00000000-0005-0000-0000-0000E2030000}"/>
    <cellStyle name="Heading 3 15" xfId="1001" xr:uid="{00000000-0005-0000-0000-0000E3030000}"/>
    <cellStyle name="Heading 3 16" xfId="1002" xr:uid="{00000000-0005-0000-0000-0000E4030000}"/>
    <cellStyle name="Heading 3 2" xfId="1003" xr:uid="{00000000-0005-0000-0000-0000E5030000}"/>
    <cellStyle name="Heading 3 3" xfId="1004" xr:uid="{00000000-0005-0000-0000-0000E6030000}"/>
    <cellStyle name="Heading 3 4" xfId="1005" xr:uid="{00000000-0005-0000-0000-0000E7030000}"/>
    <cellStyle name="Heading 3 5" xfId="1006" xr:uid="{00000000-0005-0000-0000-0000E8030000}"/>
    <cellStyle name="Heading 3 6" xfId="1007" xr:uid="{00000000-0005-0000-0000-0000E9030000}"/>
    <cellStyle name="Heading 3 7" xfId="1008" xr:uid="{00000000-0005-0000-0000-0000EA030000}"/>
    <cellStyle name="Heading 3 8" xfId="1009" xr:uid="{00000000-0005-0000-0000-0000EB030000}"/>
    <cellStyle name="Heading 3 9" xfId="1010" xr:uid="{00000000-0005-0000-0000-0000EC030000}"/>
    <cellStyle name="Heading 4 10" xfId="1011" xr:uid="{00000000-0005-0000-0000-0000ED030000}"/>
    <cellStyle name="Heading 4 11" xfId="1012" xr:uid="{00000000-0005-0000-0000-0000EE030000}"/>
    <cellStyle name="Heading 4 12" xfId="1013" xr:uid="{00000000-0005-0000-0000-0000EF030000}"/>
    <cellStyle name="Heading 4 13" xfId="1014" xr:uid="{00000000-0005-0000-0000-0000F0030000}"/>
    <cellStyle name="Heading 4 14" xfId="1015" xr:uid="{00000000-0005-0000-0000-0000F1030000}"/>
    <cellStyle name="Heading 4 15" xfId="1016" xr:uid="{00000000-0005-0000-0000-0000F2030000}"/>
    <cellStyle name="Heading 4 16" xfId="1017" xr:uid="{00000000-0005-0000-0000-0000F3030000}"/>
    <cellStyle name="Heading 4 2" xfId="1018" xr:uid="{00000000-0005-0000-0000-0000F4030000}"/>
    <cellStyle name="Heading 4 3" xfId="1019" xr:uid="{00000000-0005-0000-0000-0000F5030000}"/>
    <cellStyle name="Heading 4 4" xfId="1020" xr:uid="{00000000-0005-0000-0000-0000F6030000}"/>
    <cellStyle name="Heading 4 5" xfId="1021" xr:uid="{00000000-0005-0000-0000-0000F7030000}"/>
    <cellStyle name="Heading 4 6" xfId="1022" xr:uid="{00000000-0005-0000-0000-0000F8030000}"/>
    <cellStyle name="Heading 4 7" xfId="1023" xr:uid="{00000000-0005-0000-0000-0000F9030000}"/>
    <cellStyle name="Heading 4 8" xfId="1024" xr:uid="{00000000-0005-0000-0000-0000FA030000}"/>
    <cellStyle name="Heading 4 9" xfId="1025" xr:uid="{00000000-0005-0000-0000-0000FB030000}"/>
    <cellStyle name="Hyperlink 2" xfId="1026" xr:uid="{00000000-0005-0000-0000-0000FC030000}"/>
    <cellStyle name="Hyperlink 3" xfId="1027" xr:uid="{00000000-0005-0000-0000-0000FD030000}"/>
    <cellStyle name="Input 10" xfId="1028" xr:uid="{00000000-0005-0000-0000-0000FE030000}"/>
    <cellStyle name="Input 11" xfId="1029" xr:uid="{00000000-0005-0000-0000-0000FF030000}"/>
    <cellStyle name="Input 12" xfId="1030" xr:uid="{00000000-0005-0000-0000-000000040000}"/>
    <cellStyle name="Input 13" xfId="1031" xr:uid="{00000000-0005-0000-0000-000001040000}"/>
    <cellStyle name="Input 14" xfId="1032" xr:uid="{00000000-0005-0000-0000-000002040000}"/>
    <cellStyle name="Input 15" xfId="1033" xr:uid="{00000000-0005-0000-0000-000003040000}"/>
    <cellStyle name="Input 16" xfId="1034" xr:uid="{00000000-0005-0000-0000-000004040000}"/>
    <cellStyle name="Input 2" xfId="1035" xr:uid="{00000000-0005-0000-0000-000005040000}"/>
    <cellStyle name="Input 3" xfId="1036" xr:uid="{00000000-0005-0000-0000-000006040000}"/>
    <cellStyle name="Input 4" xfId="1037" xr:uid="{00000000-0005-0000-0000-000007040000}"/>
    <cellStyle name="Input 5" xfId="1038" xr:uid="{00000000-0005-0000-0000-000008040000}"/>
    <cellStyle name="Input 6" xfId="1039" xr:uid="{00000000-0005-0000-0000-000009040000}"/>
    <cellStyle name="Input 7" xfId="1040" xr:uid="{00000000-0005-0000-0000-00000A040000}"/>
    <cellStyle name="Input 8" xfId="1041" xr:uid="{00000000-0005-0000-0000-00000B040000}"/>
    <cellStyle name="Input 9" xfId="1042" xr:uid="{00000000-0005-0000-0000-00000C040000}"/>
    <cellStyle name="Linked Cell 10" xfId="1043" xr:uid="{00000000-0005-0000-0000-00000D040000}"/>
    <cellStyle name="Linked Cell 11" xfId="1044" xr:uid="{00000000-0005-0000-0000-00000E040000}"/>
    <cellStyle name="Linked Cell 12" xfId="1045" xr:uid="{00000000-0005-0000-0000-00000F040000}"/>
    <cellStyle name="Linked Cell 13" xfId="1046" xr:uid="{00000000-0005-0000-0000-000010040000}"/>
    <cellStyle name="Linked Cell 14" xfId="1047" xr:uid="{00000000-0005-0000-0000-000011040000}"/>
    <cellStyle name="Linked Cell 15" xfId="1048" xr:uid="{00000000-0005-0000-0000-000012040000}"/>
    <cellStyle name="Linked Cell 16" xfId="1049" xr:uid="{00000000-0005-0000-0000-000013040000}"/>
    <cellStyle name="Linked Cell 2" xfId="1050" xr:uid="{00000000-0005-0000-0000-000014040000}"/>
    <cellStyle name="Linked Cell 3" xfId="1051" xr:uid="{00000000-0005-0000-0000-000015040000}"/>
    <cellStyle name="Linked Cell 4" xfId="1052" xr:uid="{00000000-0005-0000-0000-000016040000}"/>
    <cellStyle name="Linked Cell 5" xfId="1053" xr:uid="{00000000-0005-0000-0000-000017040000}"/>
    <cellStyle name="Linked Cell 6" xfId="1054" xr:uid="{00000000-0005-0000-0000-000018040000}"/>
    <cellStyle name="Linked Cell 7" xfId="1055" xr:uid="{00000000-0005-0000-0000-000019040000}"/>
    <cellStyle name="Linked Cell 8" xfId="1056" xr:uid="{00000000-0005-0000-0000-00001A040000}"/>
    <cellStyle name="Linked Cell 9" xfId="1057" xr:uid="{00000000-0005-0000-0000-00001B040000}"/>
    <cellStyle name="Neutral 10" xfId="1058" xr:uid="{00000000-0005-0000-0000-00001C040000}"/>
    <cellStyle name="Neutral 11" xfId="1059" xr:uid="{00000000-0005-0000-0000-00001D040000}"/>
    <cellStyle name="Neutral 12" xfId="1060" xr:uid="{00000000-0005-0000-0000-00001E040000}"/>
    <cellStyle name="Neutral 13" xfId="1061" xr:uid="{00000000-0005-0000-0000-00001F040000}"/>
    <cellStyle name="Neutral 14" xfId="1062" xr:uid="{00000000-0005-0000-0000-000020040000}"/>
    <cellStyle name="Neutral 15" xfId="1063" xr:uid="{00000000-0005-0000-0000-000021040000}"/>
    <cellStyle name="Neutral 16" xfId="1064" xr:uid="{00000000-0005-0000-0000-000022040000}"/>
    <cellStyle name="Neutral 2" xfId="1065" xr:uid="{00000000-0005-0000-0000-000023040000}"/>
    <cellStyle name="Neutral 3" xfId="1066" xr:uid="{00000000-0005-0000-0000-000024040000}"/>
    <cellStyle name="Neutral 4" xfId="1067" xr:uid="{00000000-0005-0000-0000-000025040000}"/>
    <cellStyle name="Neutral 5" xfId="1068" xr:uid="{00000000-0005-0000-0000-000026040000}"/>
    <cellStyle name="Neutral 6" xfId="1069" xr:uid="{00000000-0005-0000-0000-000027040000}"/>
    <cellStyle name="Neutral 7" xfId="1070" xr:uid="{00000000-0005-0000-0000-000028040000}"/>
    <cellStyle name="Neutral 8" xfId="1071" xr:uid="{00000000-0005-0000-0000-000029040000}"/>
    <cellStyle name="Neutral 9" xfId="1072" xr:uid="{00000000-0005-0000-0000-00002A040000}"/>
    <cellStyle name="Normal 10" xfId="1073" xr:uid="{00000000-0005-0000-0000-00002B040000}"/>
    <cellStyle name="Normal 10 2" xfId="1" xr:uid="{00000000-0005-0000-0000-00002C040000}"/>
    <cellStyle name="Normal 10 2 2" xfId="1074" xr:uid="{00000000-0005-0000-0000-00002D040000}"/>
    <cellStyle name="Normal 10 3" xfId="1075" xr:uid="{00000000-0005-0000-0000-00002E040000}"/>
    <cellStyle name="Normal 10 4" xfId="1076" xr:uid="{00000000-0005-0000-0000-00002F040000}"/>
    <cellStyle name="Normal 10 5" xfId="1077" xr:uid="{00000000-0005-0000-0000-000030040000}"/>
    <cellStyle name="Normal 10 5 2" xfId="1078" xr:uid="{00000000-0005-0000-0000-000031040000}"/>
    <cellStyle name="Normal 10 5 2 2" xfId="1079" xr:uid="{00000000-0005-0000-0000-000032040000}"/>
    <cellStyle name="Normal 10 5 3" xfId="1080" xr:uid="{00000000-0005-0000-0000-000033040000}"/>
    <cellStyle name="Normal 10 6" xfId="1081" xr:uid="{00000000-0005-0000-0000-000034040000}"/>
    <cellStyle name="Normal 10 6 2" xfId="1082" xr:uid="{00000000-0005-0000-0000-000035040000}"/>
    <cellStyle name="Normal 10 7" xfId="1083" xr:uid="{00000000-0005-0000-0000-000036040000}"/>
    <cellStyle name="Normal 11" xfId="1084" xr:uid="{00000000-0005-0000-0000-000037040000}"/>
    <cellStyle name="Normal 12" xfId="1085" xr:uid="{00000000-0005-0000-0000-000038040000}"/>
    <cellStyle name="Normal 12 2" xfId="1086" xr:uid="{00000000-0005-0000-0000-000039040000}"/>
    <cellStyle name="Normal 12 2 2" xfId="1087" xr:uid="{00000000-0005-0000-0000-00003A040000}"/>
    <cellStyle name="Normal 13" xfId="2" xr:uid="{00000000-0005-0000-0000-00003B040000}"/>
    <cellStyle name="Normal 14" xfId="1088" xr:uid="{00000000-0005-0000-0000-00003C040000}"/>
    <cellStyle name="Normal 14 2" xfId="1089" xr:uid="{00000000-0005-0000-0000-00003D040000}"/>
    <cellStyle name="Normal 15" xfId="1090" xr:uid="{00000000-0005-0000-0000-00003E040000}"/>
    <cellStyle name="Normal 16" xfId="1091" xr:uid="{00000000-0005-0000-0000-00003F040000}"/>
    <cellStyle name="Normal 17" xfId="1092" xr:uid="{00000000-0005-0000-0000-000040040000}"/>
    <cellStyle name="Normal 18" xfId="1093" xr:uid="{00000000-0005-0000-0000-000041040000}"/>
    <cellStyle name="Normal 19" xfId="1094" xr:uid="{00000000-0005-0000-0000-000042040000}"/>
    <cellStyle name="Normal 2" xfId="1095" xr:uid="{00000000-0005-0000-0000-000043040000}"/>
    <cellStyle name="Normal 2 10" xfId="4" xr:uid="{00000000-0005-0000-0000-000044040000}"/>
    <cellStyle name="Normal 2 10 2" xfId="1097" xr:uid="{00000000-0005-0000-0000-000045040000}"/>
    <cellStyle name="Normal 2 10 3" xfId="1098" xr:uid="{00000000-0005-0000-0000-000046040000}"/>
    <cellStyle name="Normal 2 10 4" xfId="1099" xr:uid="{00000000-0005-0000-0000-000047040000}"/>
    <cellStyle name="Normal 2 10 5" xfId="1096" xr:uid="{00000000-0005-0000-0000-000048040000}"/>
    <cellStyle name="Normal 2 10 9" xfId="3" xr:uid="{00000000-0005-0000-0000-000049040000}"/>
    <cellStyle name="Normal 2 10 9 2" xfId="1101" xr:uid="{00000000-0005-0000-0000-00004A040000}"/>
    <cellStyle name="Normal 2 10 9 3" xfId="1100" xr:uid="{00000000-0005-0000-0000-00004B040000}"/>
    <cellStyle name="Normal 2 11" xfId="1102" xr:uid="{00000000-0005-0000-0000-00004C040000}"/>
    <cellStyle name="Normal 2 11 2" xfId="1103" xr:uid="{00000000-0005-0000-0000-00004D040000}"/>
    <cellStyle name="Normal 2 12" xfId="1104" xr:uid="{00000000-0005-0000-0000-00004E040000}"/>
    <cellStyle name="Normal 2 13" xfId="1105" xr:uid="{00000000-0005-0000-0000-00004F040000}"/>
    <cellStyle name="Normal 2 13 10" xfId="1106" xr:uid="{00000000-0005-0000-0000-000050040000}"/>
    <cellStyle name="Normal 2 13 11" xfId="1107" xr:uid="{00000000-0005-0000-0000-000051040000}"/>
    <cellStyle name="Normal 2 13 12" xfId="1108" xr:uid="{00000000-0005-0000-0000-000052040000}"/>
    <cellStyle name="Normal 2 13 13" xfId="1109" xr:uid="{00000000-0005-0000-0000-000053040000}"/>
    <cellStyle name="Normal 2 13 2" xfId="1110" xr:uid="{00000000-0005-0000-0000-000054040000}"/>
    <cellStyle name="Normal 2 13 2 10" xfId="1111" xr:uid="{00000000-0005-0000-0000-000055040000}"/>
    <cellStyle name="Normal 2 13 2 11" xfId="1112" xr:uid="{00000000-0005-0000-0000-000056040000}"/>
    <cellStyle name="Normal 2 13 2 12" xfId="1113" xr:uid="{00000000-0005-0000-0000-000057040000}"/>
    <cellStyle name="Normal 2 13 2 13" xfId="1114" xr:uid="{00000000-0005-0000-0000-000058040000}"/>
    <cellStyle name="Normal 2 13 2 2" xfId="1115" xr:uid="{00000000-0005-0000-0000-000059040000}"/>
    <cellStyle name="Normal 2 13 2 3" xfId="1116" xr:uid="{00000000-0005-0000-0000-00005A040000}"/>
    <cellStyle name="Normal 2 13 2 4" xfId="1117" xr:uid="{00000000-0005-0000-0000-00005B040000}"/>
    <cellStyle name="Normal 2 13 2 5" xfId="1118" xr:uid="{00000000-0005-0000-0000-00005C040000}"/>
    <cellStyle name="Normal 2 13 2 6" xfId="1119" xr:uid="{00000000-0005-0000-0000-00005D040000}"/>
    <cellStyle name="Normal 2 13 2 7" xfId="1120" xr:uid="{00000000-0005-0000-0000-00005E040000}"/>
    <cellStyle name="Normal 2 13 2 8" xfId="1121" xr:uid="{00000000-0005-0000-0000-00005F040000}"/>
    <cellStyle name="Normal 2 13 2 9" xfId="1122" xr:uid="{00000000-0005-0000-0000-000060040000}"/>
    <cellStyle name="Normal 2 13 3" xfId="1123" xr:uid="{00000000-0005-0000-0000-000061040000}"/>
    <cellStyle name="Normal 2 13 4" xfId="1124" xr:uid="{00000000-0005-0000-0000-000062040000}"/>
    <cellStyle name="Normal 2 13 5" xfId="1125" xr:uid="{00000000-0005-0000-0000-000063040000}"/>
    <cellStyle name="Normal 2 13 6" xfId="1126" xr:uid="{00000000-0005-0000-0000-000064040000}"/>
    <cellStyle name="Normal 2 13 7" xfId="1127" xr:uid="{00000000-0005-0000-0000-000065040000}"/>
    <cellStyle name="Normal 2 13 8" xfId="1128" xr:uid="{00000000-0005-0000-0000-000066040000}"/>
    <cellStyle name="Normal 2 13 9" xfId="1129" xr:uid="{00000000-0005-0000-0000-000067040000}"/>
    <cellStyle name="Normal 2 14" xfId="1130" xr:uid="{00000000-0005-0000-0000-000068040000}"/>
    <cellStyle name="Normal 2 15" xfId="1131" xr:uid="{00000000-0005-0000-0000-000069040000}"/>
    <cellStyle name="Normal 2 16" xfId="1132" xr:uid="{00000000-0005-0000-0000-00006A040000}"/>
    <cellStyle name="Normal 2 17" xfId="1133" xr:uid="{00000000-0005-0000-0000-00006B040000}"/>
    <cellStyle name="Normal 2 18" xfId="1134" xr:uid="{00000000-0005-0000-0000-00006C040000}"/>
    <cellStyle name="Normal 2 19" xfId="1135" xr:uid="{00000000-0005-0000-0000-00006D040000}"/>
    <cellStyle name="Normal 2 2" xfId="1136" xr:uid="{00000000-0005-0000-0000-00006E040000}"/>
    <cellStyle name="Normal 2 2 10" xfId="1137" xr:uid="{00000000-0005-0000-0000-00006F040000}"/>
    <cellStyle name="Normal 2 2 10 2" xfId="1138" xr:uid="{00000000-0005-0000-0000-000070040000}"/>
    <cellStyle name="Normal 2 2 11" xfId="1139" xr:uid="{00000000-0005-0000-0000-000071040000}"/>
    <cellStyle name="Normal 2 2 11 2" xfId="1140" xr:uid="{00000000-0005-0000-0000-000072040000}"/>
    <cellStyle name="Normal 2 2 12" xfId="1141" xr:uid="{00000000-0005-0000-0000-000073040000}"/>
    <cellStyle name="Normal 2 2 12 2" xfId="1142" xr:uid="{00000000-0005-0000-0000-000074040000}"/>
    <cellStyle name="Normal 2 2 13" xfId="1143" xr:uid="{00000000-0005-0000-0000-000075040000}"/>
    <cellStyle name="Normal 2 2 13 2" xfId="1144" xr:uid="{00000000-0005-0000-0000-000076040000}"/>
    <cellStyle name="Normal 2 2 14" xfId="1145" xr:uid="{00000000-0005-0000-0000-000077040000}"/>
    <cellStyle name="Normal 2 2 14 2" xfId="1146" xr:uid="{00000000-0005-0000-0000-000078040000}"/>
    <cellStyle name="Normal 2 2 15" xfId="1147" xr:uid="{00000000-0005-0000-0000-000079040000}"/>
    <cellStyle name="Normal 2 2 15 2" xfId="1148" xr:uid="{00000000-0005-0000-0000-00007A040000}"/>
    <cellStyle name="Normal 2 2 16" xfId="1149" xr:uid="{00000000-0005-0000-0000-00007B040000}"/>
    <cellStyle name="Normal 2 2 16 2" xfId="1150" xr:uid="{00000000-0005-0000-0000-00007C040000}"/>
    <cellStyle name="Normal 2 2 17" xfId="1151" xr:uid="{00000000-0005-0000-0000-00007D040000}"/>
    <cellStyle name="Normal 2 2 17 2" xfId="1152" xr:uid="{00000000-0005-0000-0000-00007E040000}"/>
    <cellStyle name="Normal 2 2 18" xfId="1153" xr:uid="{00000000-0005-0000-0000-00007F040000}"/>
    <cellStyle name="Normal 2 2 18 2" xfId="1154" xr:uid="{00000000-0005-0000-0000-000080040000}"/>
    <cellStyle name="Normal 2 2 19" xfId="1155" xr:uid="{00000000-0005-0000-0000-000081040000}"/>
    <cellStyle name="Normal 2 2 19 2" xfId="1156" xr:uid="{00000000-0005-0000-0000-000082040000}"/>
    <cellStyle name="Normal 2 2 2" xfId="1157" xr:uid="{00000000-0005-0000-0000-000083040000}"/>
    <cellStyle name="Normal 2 2 2 2" xfId="1158" xr:uid="{00000000-0005-0000-0000-000084040000}"/>
    <cellStyle name="Normal 2 2 20" xfId="1159" xr:uid="{00000000-0005-0000-0000-000085040000}"/>
    <cellStyle name="Normal 2 2 21" xfId="1160" xr:uid="{00000000-0005-0000-0000-000086040000}"/>
    <cellStyle name="Normal 2 2 22" xfId="1161" xr:uid="{00000000-0005-0000-0000-000087040000}"/>
    <cellStyle name="Normal 2 2 3" xfId="6" xr:uid="{00000000-0005-0000-0000-000088040000}"/>
    <cellStyle name="Normal 2 2 4" xfId="1162" xr:uid="{00000000-0005-0000-0000-000089040000}"/>
    <cellStyle name="Normal 2 2 4 10" xfId="1163" xr:uid="{00000000-0005-0000-0000-00008A040000}"/>
    <cellStyle name="Normal 2 2 4 11" xfId="1164" xr:uid="{00000000-0005-0000-0000-00008B040000}"/>
    <cellStyle name="Normal 2 2 4 12" xfId="1165" xr:uid="{00000000-0005-0000-0000-00008C040000}"/>
    <cellStyle name="Normal 2 2 4 13" xfId="1166" xr:uid="{00000000-0005-0000-0000-00008D040000}"/>
    <cellStyle name="Normal 2 2 4 14" xfId="1167" xr:uid="{00000000-0005-0000-0000-00008E040000}"/>
    <cellStyle name="Normal 2 2 4 2" xfId="1168" xr:uid="{00000000-0005-0000-0000-00008F040000}"/>
    <cellStyle name="Normal 2 2 4 2 10" xfId="1169" xr:uid="{00000000-0005-0000-0000-000090040000}"/>
    <cellStyle name="Normal 2 2 4 2 10 2" xfId="1170" xr:uid="{00000000-0005-0000-0000-000091040000}"/>
    <cellStyle name="Normal 2 2 4 2 11" xfId="1171" xr:uid="{00000000-0005-0000-0000-000092040000}"/>
    <cellStyle name="Normal 2 2 4 2 11 2" xfId="1172" xr:uid="{00000000-0005-0000-0000-000093040000}"/>
    <cellStyle name="Normal 2 2 4 2 12" xfId="1173" xr:uid="{00000000-0005-0000-0000-000094040000}"/>
    <cellStyle name="Normal 2 2 4 2 12 2" xfId="1174" xr:uid="{00000000-0005-0000-0000-000095040000}"/>
    <cellStyle name="Normal 2 2 4 2 13" xfId="1175" xr:uid="{00000000-0005-0000-0000-000096040000}"/>
    <cellStyle name="Normal 2 2 4 2 13 2" xfId="1176" xr:uid="{00000000-0005-0000-0000-000097040000}"/>
    <cellStyle name="Normal 2 2 4 2 2" xfId="1177" xr:uid="{00000000-0005-0000-0000-000098040000}"/>
    <cellStyle name="Normal 2 2 4 2 2 2" xfId="1178" xr:uid="{00000000-0005-0000-0000-000099040000}"/>
    <cellStyle name="Normal 2 2 4 2 3" xfId="1179" xr:uid="{00000000-0005-0000-0000-00009A040000}"/>
    <cellStyle name="Normal 2 2 4 2 3 2" xfId="1180" xr:uid="{00000000-0005-0000-0000-00009B040000}"/>
    <cellStyle name="Normal 2 2 4 2 4" xfId="1181" xr:uid="{00000000-0005-0000-0000-00009C040000}"/>
    <cellStyle name="Normal 2 2 4 2 4 2" xfId="1182" xr:uid="{00000000-0005-0000-0000-00009D040000}"/>
    <cellStyle name="Normal 2 2 4 2 5" xfId="1183" xr:uid="{00000000-0005-0000-0000-00009E040000}"/>
    <cellStyle name="Normal 2 2 4 2 5 2" xfId="1184" xr:uid="{00000000-0005-0000-0000-00009F040000}"/>
    <cellStyle name="Normal 2 2 4 2 6" xfId="1185" xr:uid="{00000000-0005-0000-0000-0000A0040000}"/>
    <cellStyle name="Normal 2 2 4 2 6 2" xfId="1186" xr:uid="{00000000-0005-0000-0000-0000A1040000}"/>
    <cellStyle name="Normal 2 2 4 2 7" xfId="1187" xr:uid="{00000000-0005-0000-0000-0000A2040000}"/>
    <cellStyle name="Normal 2 2 4 2 7 2" xfId="1188" xr:uid="{00000000-0005-0000-0000-0000A3040000}"/>
    <cellStyle name="Normal 2 2 4 2 8" xfId="1189" xr:uid="{00000000-0005-0000-0000-0000A4040000}"/>
    <cellStyle name="Normal 2 2 4 2 8 2" xfId="1190" xr:uid="{00000000-0005-0000-0000-0000A5040000}"/>
    <cellStyle name="Normal 2 2 4 2 9" xfId="1191" xr:uid="{00000000-0005-0000-0000-0000A6040000}"/>
    <cellStyle name="Normal 2 2 4 2 9 2" xfId="1192" xr:uid="{00000000-0005-0000-0000-0000A7040000}"/>
    <cellStyle name="Normal 2 2 4 3" xfId="1193" xr:uid="{00000000-0005-0000-0000-0000A8040000}"/>
    <cellStyle name="Normal 2 2 4 4" xfId="1194" xr:uid="{00000000-0005-0000-0000-0000A9040000}"/>
    <cellStyle name="Normal 2 2 4 5" xfId="1195" xr:uid="{00000000-0005-0000-0000-0000AA040000}"/>
    <cellStyle name="Normal 2 2 4 6" xfId="1196" xr:uid="{00000000-0005-0000-0000-0000AB040000}"/>
    <cellStyle name="Normal 2 2 4 7" xfId="1197" xr:uid="{00000000-0005-0000-0000-0000AC040000}"/>
    <cellStyle name="Normal 2 2 4 8" xfId="1198" xr:uid="{00000000-0005-0000-0000-0000AD040000}"/>
    <cellStyle name="Normal 2 2 4 9" xfId="1199" xr:uid="{00000000-0005-0000-0000-0000AE040000}"/>
    <cellStyle name="Normal 2 2 5" xfId="1200" xr:uid="{00000000-0005-0000-0000-0000AF040000}"/>
    <cellStyle name="Normal 2 2 5 2" xfId="1201" xr:uid="{00000000-0005-0000-0000-0000B0040000}"/>
    <cellStyle name="Normal 2 2 6" xfId="1202" xr:uid="{00000000-0005-0000-0000-0000B1040000}"/>
    <cellStyle name="Normal 2 2 6 2" xfId="1203" xr:uid="{00000000-0005-0000-0000-0000B2040000}"/>
    <cellStyle name="Normal 2 2 7" xfId="1204" xr:uid="{00000000-0005-0000-0000-0000B3040000}"/>
    <cellStyle name="Normal 2 2 7 2" xfId="1205" xr:uid="{00000000-0005-0000-0000-0000B4040000}"/>
    <cellStyle name="Normal 2 2 8" xfId="1206" xr:uid="{00000000-0005-0000-0000-0000B5040000}"/>
    <cellStyle name="Normal 2 2 8 2" xfId="1207" xr:uid="{00000000-0005-0000-0000-0000B6040000}"/>
    <cellStyle name="Normal 2 2 8 2 2" xfId="1208" xr:uid="{00000000-0005-0000-0000-0000B7040000}"/>
    <cellStyle name="Normal 2 2 8 3" xfId="1209" xr:uid="{00000000-0005-0000-0000-0000B8040000}"/>
    <cellStyle name="Normal 2 2 9" xfId="1210" xr:uid="{00000000-0005-0000-0000-0000B9040000}"/>
    <cellStyle name="Normal 2 2 9 2" xfId="1211" xr:uid="{00000000-0005-0000-0000-0000BA040000}"/>
    <cellStyle name="Normal 2 20" xfId="1212" xr:uid="{00000000-0005-0000-0000-0000BB040000}"/>
    <cellStyle name="Normal 2 21" xfId="1213" xr:uid="{00000000-0005-0000-0000-0000BC040000}"/>
    <cellStyle name="Normal 2 22" xfId="1214" xr:uid="{00000000-0005-0000-0000-0000BD040000}"/>
    <cellStyle name="Normal 2 23" xfId="1215" xr:uid="{00000000-0005-0000-0000-0000BE040000}"/>
    <cellStyle name="Normal 2 24" xfId="1216" xr:uid="{00000000-0005-0000-0000-0000BF040000}"/>
    <cellStyle name="Normal 2 25" xfId="1217" xr:uid="{00000000-0005-0000-0000-0000C0040000}"/>
    <cellStyle name="Normal 2 26" xfId="1218" xr:uid="{00000000-0005-0000-0000-0000C1040000}"/>
    <cellStyle name="Normal 2 27" xfId="1219" xr:uid="{00000000-0005-0000-0000-0000C2040000}"/>
    <cellStyle name="Normal 2 28" xfId="1220" xr:uid="{00000000-0005-0000-0000-0000C3040000}"/>
    <cellStyle name="Normal 2 3" xfId="1221" xr:uid="{00000000-0005-0000-0000-0000C4040000}"/>
    <cellStyle name="Normal 2 3 2" xfId="1222" xr:uid="{00000000-0005-0000-0000-0000C5040000}"/>
    <cellStyle name="Normal 2 4" xfId="10" xr:uid="{00000000-0005-0000-0000-0000C6040000}"/>
    <cellStyle name="Normal 2 5" xfId="1223" xr:uid="{00000000-0005-0000-0000-0000C7040000}"/>
    <cellStyle name="Normal 2 6" xfId="1224" xr:uid="{00000000-0005-0000-0000-0000C8040000}"/>
    <cellStyle name="Normal 2 7" xfId="1225" xr:uid="{00000000-0005-0000-0000-0000C9040000}"/>
    <cellStyle name="Normal 2 7 2" xfId="1226" xr:uid="{00000000-0005-0000-0000-0000CA040000}"/>
    <cellStyle name="Normal 2 8" xfId="1227" xr:uid="{00000000-0005-0000-0000-0000CB040000}"/>
    <cellStyle name="Normal 2 8 2" xfId="1228" xr:uid="{00000000-0005-0000-0000-0000CC040000}"/>
    <cellStyle name="Normal 2 9" xfId="1229" xr:uid="{00000000-0005-0000-0000-0000CD040000}"/>
    <cellStyle name="Normal 2 9 2" xfId="1230" xr:uid="{00000000-0005-0000-0000-0000CE040000}"/>
    <cellStyle name="Normal 2_2210_2220_2230_2240_2250_2260" xfId="1231" xr:uid="{00000000-0005-0000-0000-0000CF040000}"/>
    <cellStyle name="Normal 20" xfId="1232" xr:uid="{00000000-0005-0000-0000-0000D0040000}"/>
    <cellStyle name="Normal 21" xfId="1233" xr:uid="{00000000-0005-0000-0000-0000D1040000}"/>
    <cellStyle name="Normal 22" xfId="1234" xr:uid="{00000000-0005-0000-0000-0000D2040000}"/>
    <cellStyle name="Normal 23" xfId="1235" xr:uid="{00000000-0005-0000-0000-0000D3040000}"/>
    <cellStyle name="Normal 24" xfId="1236" xr:uid="{00000000-0005-0000-0000-0000D4040000}"/>
    <cellStyle name="Normal 25" xfId="1237" xr:uid="{00000000-0005-0000-0000-0000D5040000}"/>
    <cellStyle name="Normal 26" xfId="8" xr:uid="{00000000-0005-0000-0000-0000D6040000}"/>
    <cellStyle name="Normal 26 2" xfId="1239" xr:uid="{00000000-0005-0000-0000-0000D7040000}"/>
    <cellStyle name="Normal 26 3" xfId="1240" xr:uid="{00000000-0005-0000-0000-0000D8040000}"/>
    <cellStyle name="Normal 26 4" xfId="1238" xr:uid="{00000000-0005-0000-0000-0000D9040000}"/>
    <cellStyle name="Normal 27" xfId="11" xr:uid="{00000000-0005-0000-0000-0000DA040000}"/>
    <cellStyle name="Normal 28" xfId="1241" xr:uid="{00000000-0005-0000-0000-0000DB040000}"/>
    <cellStyle name="Normal 29" xfId="1242" xr:uid="{00000000-0005-0000-0000-0000DC040000}"/>
    <cellStyle name="Normal 29 2" xfId="1243" xr:uid="{00000000-0005-0000-0000-0000DD040000}"/>
    <cellStyle name="Normal 3" xfId="1244" xr:uid="{00000000-0005-0000-0000-0000DE040000}"/>
    <cellStyle name="Normal 3 10" xfId="1245" xr:uid="{00000000-0005-0000-0000-0000DF040000}"/>
    <cellStyle name="Normal 3 10 2" xfId="1246" xr:uid="{00000000-0005-0000-0000-0000E0040000}"/>
    <cellStyle name="Normal 3 11" xfId="1247" xr:uid="{00000000-0005-0000-0000-0000E1040000}"/>
    <cellStyle name="Normal 3 12" xfId="1248" xr:uid="{00000000-0005-0000-0000-0000E2040000}"/>
    <cellStyle name="Normal 3 13" xfId="1249" xr:uid="{00000000-0005-0000-0000-0000E3040000}"/>
    <cellStyle name="Normal 3 14" xfId="1250" xr:uid="{00000000-0005-0000-0000-0000E4040000}"/>
    <cellStyle name="Normal 3 15" xfId="1251" xr:uid="{00000000-0005-0000-0000-0000E5040000}"/>
    <cellStyle name="Normal 3 16" xfId="1252" xr:uid="{00000000-0005-0000-0000-0000E6040000}"/>
    <cellStyle name="Normal 3 17" xfId="1253" xr:uid="{00000000-0005-0000-0000-0000E7040000}"/>
    <cellStyle name="Normal 3 18" xfId="1254" xr:uid="{00000000-0005-0000-0000-0000E8040000}"/>
    <cellStyle name="Normal 3 19" xfId="1255" xr:uid="{00000000-0005-0000-0000-0000E9040000}"/>
    <cellStyle name="Normal 3 2" xfId="1256" xr:uid="{00000000-0005-0000-0000-0000EA040000}"/>
    <cellStyle name="Normal 3 2 2" xfId="1257" xr:uid="{00000000-0005-0000-0000-0000EB040000}"/>
    <cellStyle name="Normal 3 20" xfId="1258" xr:uid="{00000000-0005-0000-0000-0000EC040000}"/>
    <cellStyle name="Normal 3 21" xfId="1259" xr:uid="{00000000-0005-0000-0000-0000ED040000}"/>
    <cellStyle name="Normal 3 22" xfId="1260" xr:uid="{00000000-0005-0000-0000-0000EE040000}"/>
    <cellStyle name="Normal 3 23" xfId="1261" xr:uid="{00000000-0005-0000-0000-0000EF040000}"/>
    <cellStyle name="Normal 3 24" xfId="1461" xr:uid="{00000000-0005-0000-0000-0000F0040000}"/>
    <cellStyle name="Normal 3 3" xfId="1262" xr:uid="{00000000-0005-0000-0000-0000F1040000}"/>
    <cellStyle name="Normal 3 3 2" xfId="1263" xr:uid="{00000000-0005-0000-0000-0000F2040000}"/>
    <cellStyle name="Normal 3 4" xfId="1264" xr:uid="{00000000-0005-0000-0000-0000F3040000}"/>
    <cellStyle name="Normal 3 4 2" xfId="1265" xr:uid="{00000000-0005-0000-0000-0000F4040000}"/>
    <cellStyle name="Normal 3 5" xfId="1266" xr:uid="{00000000-0005-0000-0000-0000F5040000}"/>
    <cellStyle name="Normal 3 6" xfId="1267" xr:uid="{00000000-0005-0000-0000-0000F6040000}"/>
    <cellStyle name="Normal 3 6 2" xfId="1268" xr:uid="{00000000-0005-0000-0000-0000F7040000}"/>
    <cellStyle name="Normal 3 7" xfId="1269" xr:uid="{00000000-0005-0000-0000-0000F8040000}"/>
    <cellStyle name="Normal 3 7 2" xfId="1270" xr:uid="{00000000-0005-0000-0000-0000F9040000}"/>
    <cellStyle name="Normal 3 8" xfId="1271" xr:uid="{00000000-0005-0000-0000-0000FA040000}"/>
    <cellStyle name="Normal 3 8 2" xfId="1272" xr:uid="{00000000-0005-0000-0000-0000FB040000}"/>
    <cellStyle name="Normal 3 9" xfId="1273" xr:uid="{00000000-0005-0000-0000-0000FC040000}"/>
    <cellStyle name="Normal 3 9 2" xfId="1274" xr:uid="{00000000-0005-0000-0000-0000FD040000}"/>
    <cellStyle name="Normal 3_2210_2220_2230_2240_2250_2260" xfId="1275" xr:uid="{00000000-0005-0000-0000-0000FE040000}"/>
    <cellStyle name="Normal 30" xfId="1276" xr:uid="{00000000-0005-0000-0000-0000FF040000}"/>
    <cellStyle name="Normal 30 2" xfId="1277" xr:uid="{00000000-0005-0000-0000-000000050000}"/>
    <cellStyle name="Normal 31" xfId="1278" xr:uid="{00000000-0005-0000-0000-000001050000}"/>
    <cellStyle name="Normal 31 2" xfId="1279" xr:uid="{00000000-0005-0000-0000-000002050000}"/>
    <cellStyle name="Normal 32" xfId="1280" xr:uid="{00000000-0005-0000-0000-000003050000}"/>
    <cellStyle name="Normal 32 2" xfId="1281" xr:uid="{00000000-0005-0000-0000-000004050000}"/>
    <cellStyle name="Normal 32 2 2" xfId="1282" xr:uid="{00000000-0005-0000-0000-000005050000}"/>
    <cellStyle name="Normal 32 3" xfId="1283" xr:uid="{00000000-0005-0000-0000-000006050000}"/>
    <cellStyle name="Normal 32 3 2" xfId="1284" xr:uid="{00000000-0005-0000-0000-000007050000}"/>
    <cellStyle name="Normal 32 4" xfId="1285" xr:uid="{00000000-0005-0000-0000-000008050000}"/>
    <cellStyle name="Normal 32 4 2" xfId="1286" xr:uid="{00000000-0005-0000-0000-000009050000}"/>
    <cellStyle name="Normal 32 5" xfId="1287" xr:uid="{00000000-0005-0000-0000-00000A050000}"/>
    <cellStyle name="Normal 33" xfId="1288" xr:uid="{00000000-0005-0000-0000-00000B050000}"/>
    <cellStyle name="Normal 33 2" xfId="1289" xr:uid="{00000000-0005-0000-0000-00000C050000}"/>
    <cellStyle name="Normal 34" xfId="1290" xr:uid="{00000000-0005-0000-0000-00000D050000}"/>
    <cellStyle name="Normal 34 2" xfId="1291" xr:uid="{00000000-0005-0000-0000-00000E050000}"/>
    <cellStyle name="Normal 35" xfId="1292" xr:uid="{00000000-0005-0000-0000-00000F050000}"/>
    <cellStyle name="Normal 35 2" xfId="1293" xr:uid="{00000000-0005-0000-0000-000010050000}"/>
    <cellStyle name="Normal 36" xfId="1294" xr:uid="{00000000-0005-0000-0000-000011050000}"/>
    <cellStyle name="Normal 36 2" xfId="1295" xr:uid="{00000000-0005-0000-0000-000012050000}"/>
    <cellStyle name="Normal 37" xfId="1296" xr:uid="{00000000-0005-0000-0000-000013050000}"/>
    <cellStyle name="Normal 37 2" xfId="1297" xr:uid="{00000000-0005-0000-0000-000014050000}"/>
    <cellStyle name="Normal 38" xfId="1298" xr:uid="{00000000-0005-0000-0000-000015050000}"/>
    <cellStyle name="Normal 39" xfId="1460" xr:uid="{00000000-0005-0000-0000-000016050000}"/>
    <cellStyle name="Normal 4" xfId="1299" xr:uid="{00000000-0005-0000-0000-000017050000}"/>
    <cellStyle name="Normal 4 10" xfId="1300" xr:uid="{00000000-0005-0000-0000-000018050000}"/>
    <cellStyle name="Normal 4 11" xfId="1301" xr:uid="{00000000-0005-0000-0000-000019050000}"/>
    <cellStyle name="Normal 4 12" xfId="1302" xr:uid="{00000000-0005-0000-0000-00001A050000}"/>
    <cellStyle name="Normal 4 13" xfId="1303" xr:uid="{00000000-0005-0000-0000-00001B050000}"/>
    <cellStyle name="Normal 4 14" xfId="1304" xr:uid="{00000000-0005-0000-0000-00001C050000}"/>
    <cellStyle name="Normal 4 15" xfId="1305" xr:uid="{00000000-0005-0000-0000-00001D050000}"/>
    <cellStyle name="Normal 4 16" xfId="1306" xr:uid="{00000000-0005-0000-0000-00001E050000}"/>
    <cellStyle name="Normal 4 17" xfId="1307" xr:uid="{00000000-0005-0000-0000-00001F050000}"/>
    <cellStyle name="Normal 4 2" xfId="1308" xr:uid="{00000000-0005-0000-0000-000020050000}"/>
    <cellStyle name="Normal 4 2 2" xfId="1309" xr:uid="{00000000-0005-0000-0000-000021050000}"/>
    <cellStyle name="Normal 4 2 2 2" xfId="1310" xr:uid="{00000000-0005-0000-0000-000022050000}"/>
    <cellStyle name="Normal 4 2 3" xfId="1311" xr:uid="{00000000-0005-0000-0000-000023050000}"/>
    <cellStyle name="Normal 4 3" xfId="1312" xr:uid="{00000000-0005-0000-0000-000024050000}"/>
    <cellStyle name="Normal 4 3 2" xfId="1313" xr:uid="{00000000-0005-0000-0000-000025050000}"/>
    <cellStyle name="Normal 4 4" xfId="1314" xr:uid="{00000000-0005-0000-0000-000026050000}"/>
    <cellStyle name="Normal 4 4 2" xfId="1315" xr:uid="{00000000-0005-0000-0000-000027050000}"/>
    <cellStyle name="Normal 4 5" xfId="1316" xr:uid="{00000000-0005-0000-0000-000028050000}"/>
    <cellStyle name="Normal 4 6" xfId="1317" xr:uid="{00000000-0005-0000-0000-000029050000}"/>
    <cellStyle name="Normal 4 7" xfId="1318" xr:uid="{00000000-0005-0000-0000-00002A050000}"/>
    <cellStyle name="Normal 4 8" xfId="1319" xr:uid="{00000000-0005-0000-0000-00002B050000}"/>
    <cellStyle name="Normal 4 9" xfId="1320" xr:uid="{00000000-0005-0000-0000-00002C050000}"/>
    <cellStyle name="Normal 4_2210_2220_2230_2240_2250_2260" xfId="1321" xr:uid="{00000000-0005-0000-0000-00002D050000}"/>
    <cellStyle name="Normal 40" xfId="1465" xr:uid="{00000000-0005-0000-0000-00002E050000}"/>
    <cellStyle name="Normal 45" xfId="1322" xr:uid="{00000000-0005-0000-0000-00002F050000}"/>
    <cellStyle name="Normal 45 2" xfId="1323" xr:uid="{00000000-0005-0000-0000-000030050000}"/>
    <cellStyle name="Normal 45 2 2" xfId="1324" xr:uid="{00000000-0005-0000-0000-000031050000}"/>
    <cellStyle name="Normal 45 3" xfId="1325" xr:uid="{00000000-0005-0000-0000-000032050000}"/>
    <cellStyle name="Normal 45 3 2" xfId="1326" xr:uid="{00000000-0005-0000-0000-000033050000}"/>
    <cellStyle name="Normal 45 4" xfId="1327" xr:uid="{00000000-0005-0000-0000-000034050000}"/>
    <cellStyle name="Normal 45 4 2" xfId="1328" xr:uid="{00000000-0005-0000-0000-000035050000}"/>
    <cellStyle name="Normal 45 5" xfId="1329" xr:uid="{00000000-0005-0000-0000-000036050000}"/>
    <cellStyle name="Normal 5" xfId="1330" xr:uid="{00000000-0005-0000-0000-000037050000}"/>
    <cellStyle name="Normal 5 2" xfId="1331" xr:uid="{00000000-0005-0000-0000-000038050000}"/>
    <cellStyle name="Normal 5 3" xfId="1332" xr:uid="{00000000-0005-0000-0000-000039050000}"/>
    <cellStyle name="Normal 50" xfId="1333" xr:uid="{00000000-0005-0000-0000-00003A050000}"/>
    <cellStyle name="Normal 50 2" xfId="1334" xr:uid="{00000000-0005-0000-0000-00003B050000}"/>
    <cellStyle name="Normal 50 2 2" xfId="1335" xr:uid="{00000000-0005-0000-0000-00003C050000}"/>
    <cellStyle name="Normal 50 3" xfId="1336" xr:uid="{00000000-0005-0000-0000-00003D050000}"/>
    <cellStyle name="Normal 50 3 2" xfId="1337" xr:uid="{00000000-0005-0000-0000-00003E050000}"/>
    <cellStyle name="Normal 50 4" xfId="1338" xr:uid="{00000000-0005-0000-0000-00003F050000}"/>
    <cellStyle name="Normal 51" xfId="1339" xr:uid="{00000000-0005-0000-0000-000040050000}"/>
    <cellStyle name="Normal 51 2" xfId="1340" xr:uid="{00000000-0005-0000-0000-000041050000}"/>
    <cellStyle name="Normal 51 2 2" xfId="1341" xr:uid="{00000000-0005-0000-0000-000042050000}"/>
    <cellStyle name="Normal 51 3" xfId="1342" xr:uid="{00000000-0005-0000-0000-000043050000}"/>
    <cellStyle name="Normal 51 3 2" xfId="1343" xr:uid="{00000000-0005-0000-0000-000044050000}"/>
    <cellStyle name="Normal 51 4" xfId="1344" xr:uid="{00000000-0005-0000-0000-000045050000}"/>
    <cellStyle name="Normal 6" xfId="1345" xr:uid="{00000000-0005-0000-0000-000046050000}"/>
    <cellStyle name="Normal 6 2" xfId="1346" xr:uid="{00000000-0005-0000-0000-000047050000}"/>
    <cellStyle name="Normal 6 2 2" xfId="1347" xr:uid="{00000000-0005-0000-0000-000048050000}"/>
    <cellStyle name="Normal 6 3" xfId="1348" xr:uid="{00000000-0005-0000-0000-000049050000}"/>
    <cellStyle name="Normal 6 4" xfId="1349" xr:uid="{00000000-0005-0000-0000-00004A050000}"/>
    <cellStyle name="Normal 6 4 2" xfId="7" xr:uid="{00000000-0005-0000-0000-00004B050000}"/>
    <cellStyle name="Normal 6 4 2 2" xfId="1351" xr:uid="{00000000-0005-0000-0000-00004C050000}"/>
    <cellStyle name="Normal 6 4 2 2 2" xfId="1352" xr:uid="{00000000-0005-0000-0000-00004D050000}"/>
    <cellStyle name="Normal 6 4 2 3" xfId="1353" xr:uid="{00000000-0005-0000-0000-00004E050000}"/>
    <cellStyle name="Normal 6 4 2 4" xfId="1354" xr:uid="{00000000-0005-0000-0000-00004F050000}"/>
    <cellStyle name="Normal 6 4 2 5" xfId="1350" xr:uid="{00000000-0005-0000-0000-000050050000}"/>
    <cellStyle name="Normal 6 4 3" xfId="1355" xr:uid="{00000000-0005-0000-0000-000051050000}"/>
    <cellStyle name="Normal 60 2" xfId="1356" xr:uid="{00000000-0005-0000-0000-000052050000}"/>
    <cellStyle name="Normal 60 2 2" xfId="1357" xr:uid="{00000000-0005-0000-0000-000053050000}"/>
    <cellStyle name="Normal 7" xfId="1358" xr:uid="{00000000-0005-0000-0000-000054050000}"/>
    <cellStyle name="Normal 70" xfId="1359" xr:uid="{00000000-0005-0000-0000-000055050000}"/>
    <cellStyle name="Normal 8" xfId="1360" xr:uid="{00000000-0005-0000-0000-000056050000}"/>
    <cellStyle name="Normal 8 2" xfId="5" xr:uid="{00000000-0005-0000-0000-000057050000}"/>
    <cellStyle name="Normal 9" xfId="1361" xr:uid="{00000000-0005-0000-0000-000058050000}"/>
    <cellStyle name="Normal_Sheet3" xfId="1466" xr:uid="{00000000-0005-0000-0000-000059050000}"/>
    <cellStyle name="Note 10" xfId="1362" xr:uid="{00000000-0005-0000-0000-00005A050000}"/>
    <cellStyle name="Note 11" xfId="1363" xr:uid="{00000000-0005-0000-0000-00005B050000}"/>
    <cellStyle name="Note 12" xfId="1364" xr:uid="{00000000-0005-0000-0000-00005C050000}"/>
    <cellStyle name="Note 13" xfId="1365" xr:uid="{00000000-0005-0000-0000-00005D050000}"/>
    <cellStyle name="Note 14" xfId="1366" xr:uid="{00000000-0005-0000-0000-00005E050000}"/>
    <cellStyle name="Note 15" xfId="1367" xr:uid="{00000000-0005-0000-0000-00005F050000}"/>
    <cellStyle name="Note 16" xfId="1368" xr:uid="{00000000-0005-0000-0000-000060050000}"/>
    <cellStyle name="Note 2" xfId="1369" xr:uid="{00000000-0005-0000-0000-000061050000}"/>
    <cellStyle name="Note 3" xfId="1370" xr:uid="{00000000-0005-0000-0000-000062050000}"/>
    <cellStyle name="Note 4" xfId="1371" xr:uid="{00000000-0005-0000-0000-000063050000}"/>
    <cellStyle name="Note 5" xfId="1372" xr:uid="{00000000-0005-0000-0000-000064050000}"/>
    <cellStyle name="Note 6" xfId="1373" xr:uid="{00000000-0005-0000-0000-000065050000}"/>
    <cellStyle name="Note 7" xfId="1374" xr:uid="{00000000-0005-0000-0000-000066050000}"/>
    <cellStyle name="Note 8" xfId="1375" xr:uid="{00000000-0005-0000-0000-000067050000}"/>
    <cellStyle name="Note 9" xfId="1376" xr:uid="{00000000-0005-0000-0000-000068050000}"/>
    <cellStyle name="Output 10" xfId="1377" xr:uid="{00000000-0005-0000-0000-000069050000}"/>
    <cellStyle name="Output 11" xfId="1378" xr:uid="{00000000-0005-0000-0000-00006A050000}"/>
    <cellStyle name="Output 12" xfId="1379" xr:uid="{00000000-0005-0000-0000-00006B050000}"/>
    <cellStyle name="Output 13" xfId="1380" xr:uid="{00000000-0005-0000-0000-00006C050000}"/>
    <cellStyle name="Output 14" xfId="1381" xr:uid="{00000000-0005-0000-0000-00006D050000}"/>
    <cellStyle name="Output 15" xfId="1382" xr:uid="{00000000-0005-0000-0000-00006E050000}"/>
    <cellStyle name="Output 16" xfId="1383" xr:uid="{00000000-0005-0000-0000-00006F050000}"/>
    <cellStyle name="Output 2" xfId="1384" xr:uid="{00000000-0005-0000-0000-000070050000}"/>
    <cellStyle name="Output 3" xfId="1385" xr:uid="{00000000-0005-0000-0000-000071050000}"/>
    <cellStyle name="Output 4" xfId="1386" xr:uid="{00000000-0005-0000-0000-000072050000}"/>
    <cellStyle name="Output 5" xfId="1387" xr:uid="{00000000-0005-0000-0000-000073050000}"/>
    <cellStyle name="Output 6" xfId="1388" xr:uid="{00000000-0005-0000-0000-000074050000}"/>
    <cellStyle name="Output 7" xfId="1389" xr:uid="{00000000-0005-0000-0000-000075050000}"/>
    <cellStyle name="Output 8" xfId="1390" xr:uid="{00000000-0005-0000-0000-000076050000}"/>
    <cellStyle name="Output 9" xfId="1391" xr:uid="{00000000-0005-0000-0000-000077050000}"/>
    <cellStyle name="Parasts" xfId="0" builtinId="0"/>
    <cellStyle name="Percent 2" xfId="1392" xr:uid="{00000000-0005-0000-0000-000079050000}"/>
    <cellStyle name="Percent 2 2" xfId="1393" xr:uid="{00000000-0005-0000-0000-00007A050000}"/>
    <cellStyle name="Percent 3" xfId="1394" xr:uid="{00000000-0005-0000-0000-00007B050000}"/>
    <cellStyle name="Percent 4" xfId="1395" xr:uid="{00000000-0005-0000-0000-00007C050000}"/>
    <cellStyle name="Percent 5" xfId="1396" xr:uid="{00000000-0005-0000-0000-00007D050000}"/>
    <cellStyle name="Percent 6" xfId="1397" xr:uid="{00000000-0005-0000-0000-00007E050000}"/>
    <cellStyle name="Percent 6 2" xfId="1398" xr:uid="{00000000-0005-0000-0000-00007F050000}"/>
    <cellStyle name="Title 10" xfId="1399" xr:uid="{00000000-0005-0000-0000-000081050000}"/>
    <cellStyle name="Title 11" xfId="1400" xr:uid="{00000000-0005-0000-0000-000082050000}"/>
    <cellStyle name="Title 12" xfId="1401" xr:uid="{00000000-0005-0000-0000-000083050000}"/>
    <cellStyle name="Title 13" xfId="1402" xr:uid="{00000000-0005-0000-0000-000084050000}"/>
    <cellStyle name="Title 14" xfId="1403" xr:uid="{00000000-0005-0000-0000-000085050000}"/>
    <cellStyle name="Title 15" xfId="1404" xr:uid="{00000000-0005-0000-0000-000086050000}"/>
    <cellStyle name="Title 16" xfId="1405" xr:uid="{00000000-0005-0000-0000-000087050000}"/>
    <cellStyle name="Title 2" xfId="1406" xr:uid="{00000000-0005-0000-0000-000088050000}"/>
    <cellStyle name="Title 3" xfId="1407" xr:uid="{00000000-0005-0000-0000-000089050000}"/>
    <cellStyle name="Title 4" xfId="1408" xr:uid="{00000000-0005-0000-0000-00008A050000}"/>
    <cellStyle name="Title 5" xfId="1409" xr:uid="{00000000-0005-0000-0000-00008B050000}"/>
    <cellStyle name="Title 6" xfId="1410" xr:uid="{00000000-0005-0000-0000-00008C050000}"/>
    <cellStyle name="Title 7" xfId="1411" xr:uid="{00000000-0005-0000-0000-00008D050000}"/>
    <cellStyle name="Title 8" xfId="1412" xr:uid="{00000000-0005-0000-0000-00008E050000}"/>
    <cellStyle name="Title 9" xfId="1413" xr:uid="{00000000-0005-0000-0000-00008F050000}"/>
    <cellStyle name="Total 10" xfId="1414" xr:uid="{00000000-0005-0000-0000-000090050000}"/>
    <cellStyle name="Total 10 2" xfId="1415" xr:uid="{00000000-0005-0000-0000-000091050000}"/>
    <cellStyle name="Total 11" xfId="1416" xr:uid="{00000000-0005-0000-0000-000092050000}"/>
    <cellStyle name="Total 11 2" xfId="1417" xr:uid="{00000000-0005-0000-0000-000093050000}"/>
    <cellStyle name="Total 12" xfId="1418" xr:uid="{00000000-0005-0000-0000-000094050000}"/>
    <cellStyle name="Total 12 2" xfId="1419" xr:uid="{00000000-0005-0000-0000-000095050000}"/>
    <cellStyle name="Total 13" xfId="1420" xr:uid="{00000000-0005-0000-0000-000096050000}"/>
    <cellStyle name="Total 13 2" xfId="1421" xr:uid="{00000000-0005-0000-0000-000097050000}"/>
    <cellStyle name="Total 14" xfId="1422" xr:uid="{00000000-0005-0000-0000-000098050000}"/>
    <cellStyle name="Total 14 2" xfId="1423" xr:uid="{00000000-0005-0000-0000-000099050000}"/>
    <cellStyle name="Total 15" xfId="1424" xr:uid="{00000000-0005-0000-0000-00009A050000}"/>
    <cellStyle name="Total 15 2" xfId="1425" xr:uid="{00000000-0005-0000-0000-00009B050000}"/>
    <cellStyle name="Total 16" xfId="1426" xr:uid="{00000000-0005-0000-0000-00009C050000}"/>
    <cellStyle name="Total 2" xfId="1427" xr:uid="{00000000-0005-0000-0000-00009D050000}"/>
    <cellStyle name="Total 2 2" xfId="1428" xr:uid="{00000000-0005-0000-0000-00009E050000}"/>
    <cellStyle name="Total 3" xfId="1429" xr:uid="{00000000-0005-0000-0000-00009F050000}"/>
    <cellStyle name="Total 3 2" xfId="1430" xr:uid="{00000000-0005-0000-0000-0000A0050000}"/>
    <cellStyle name="Total 4" xfId="1431" xr:uid="{00000000-0005-0000-0000-0000A1050000}"/>
    <cellStyle name="Total 4 2" xfId="1432" xr:uid="{00000000-0005-0000-0000-0000A2050000}"/>
    <cellStyle name="Total 5" xfId="1433" xr:uid="{00000000-0005-0000-0000-0000A3050000}"/>
    <cellStyle name="Total 5 2" xfId="1434" xr:uid="{00000000-0005-0000-0000-0000A4050000}"/>
    <cellStyle name="Total 6" xfId="1435" xr:uid="{00000000-0005-0000-0000-0000A5050000}"/>
    <cellStyle name="Total 6 2" xfId="1436" xr:uid="{00000000-0005-0000-0000-0000A6050000}"/>
    <cellStyle name="Total 7" xfId="1437" xr:uid="{00000000-0005-0000-0000-0000A7050000}"/>
    <cellStyle name="Total 7 2" xfId="1438" xr:uid="{00000000-0005-0000-0000-0000A8050000}"/>
    <cellStyle name="Total 8" xfId="1439" xr:uid="{00000000-0005-0000-0000-0000A9050000}"/>
    <cellStyle name="Total 8 2" xfId="1440" xr:uid="{00000000-0005-0000-0000-0000AA050000}"/>
    <cellStyle name="Total 9" xfId="1441" xr:uid="{00000000-0005-0000-0000-0000AB050000}"/>
    <cellStyle name="Total 9 2" xfId="1442" xr:uid="{00000000-0005-0000-0000-0000AC050000}"/>
    <cellStyle name="Warning Text 10" xfId="1443" xr:uid="{00000000-0005-0000-0000-0000AD050000}"/>
    <cellStyle name="Warning Text 11" xfId="1444" xr:uid="{00000000-0005-0000-0000-0000AE050000}"/>
    <cellStyle name="Warning Text 12" xfId="1445" xr:uid="{00000000-0005-0000-0000-0000AF050000}"/>
    <cellStyle name="Warning Text 13" xfId="1446" xr:uid="{00000000-0005-0000-0000-0000B0050000}"/>
    <cellStyle name="Warning Text 14" xfId="1447" xr:uid="{00000000-0005-0000-0000-0000B1050000}"/>
    <cellStyle name="Warning Text 15" xfId="1448" xr:uid="{00000000-0005-0000-0000-0000B2050000}"/>
    <cellStyle name="Warning Text 16" xfId="1449" xr:uid="{00000000-0005-0000-0000-0000B3050000}"/>
    <cellStyle name="Warning Text 2" xfId="1450" xr:uid="{00000000-0005-0000-0000-0000B4050000}"/>
    <cellStyle name="Warning Text 3" xfId="1451" xr:uid="{00000000-0005-0000-0000-0000B5050000}"/>
    <cellStyle name="Warning Text 4" xfId="1452" xr:uid="{00000000-0005-0000-0000-0000B6050000}"/>
    <cellStyle name="Warning Text 5" xfId="1453" xr:uid="{00000000-0005-0000-0000-0000B7050000}"/>
    <cellStyle name="Warning Text 6" xfId="1454" xr:uid="{00000000-0005-0000-0000-0000B8050000}"/>
    <cellStyle name="Warning Text 7" xfId="1455" xr:uid="{00000000-0005-0000-0000-0000B9050000}"/>
    <cellStyle name="Warning Text 8" xfId="1456" xr:uid="{00000000-0005-0000-0000-0000BA050000}"/>
    <cellStyle name="Warning Text 9" xfId="1457" xr:uid="{00000000-0005-0000-0000-0000BB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  <sheetName val="pec_str__PL"/>
      <sheetName val="pec_str__PL1"/>
      <sheetName val="pēc_izm_p__PL"/>
      <sheetName val="CITO_PL"/>
      <sheetName val="pamatlidzekli_(2)"/>
      <sheetName val="PT_mazv_inv_"/>
      <sheetName val="pēc_izm_p__MI"/>
      <sheetName val="pec_str_MI"/>
      <sheetName val="mazv_inventars"/>
      <sheetName val="CITO_MI"/>
      <sheetName val="mazv_inventars_(2)"/>
      <sheetName val="izm_posteni"/>
      <sheetName val="pec_str__PL27"/>
      <sheetName val="pēc_izm_p__PL27"/>
      <sheetName val="CITO_PL27"/>
      <sheetName val="pamatlidzekli_(2)27"/>
      <sheetName val="PT_mazv_inv_27"/>
      <sheetName val="pēc_izm_p__MI27"/>
      <sheetName val="pec_str_MI27"/>
      <sheetName val="mazv_inventars27"/>
      <sheetName val="CITO_MI27"/>
      <sheetName val="mazv_inventars_(2)27"/>
      <sheetName val="izm_posteni27"/>
      <sheetName val="pec_str__PL26"/>
      <sheetName val="pēc_izm_p__PL26"/>
      <sheetName val="CITO_PL26"/>
      <sheetName val="pamatlidzekli_(2)26"/>
      <sheetName val="PT_mazv_inv_26"/>
      <sheetName val="pēc_izm_p__MI26"/>
      <sheetName val="pec_str_MI26"/>
      <sheetName val="mazv_inventars26"/>
      <sheetName val="CITO_MI26"/>
      <sheetName val="mazv_inventars_(2)26"/>
      <sheetName val="izm_posteni26"/>
      <sheetName val="pēc_izm_p__PL1"/>
      <sheetName val="CITO_PL1"/>
      <sheetName val="pamatlidzekli_(2)1"/>
      <sheetName val="PT_mazv_inv_1"/>
      <sheetName val="pēc_izm_p__MI1"/>
      <sheetName val="pec_str_MI1"/>
      <sheetName val="mazv_inventars1"/>
      <sheetName val="CITO_MI1"/>
      <sheetName val="mazv_inventars_(2)1"/>
      <sheetName val="izm_posteni1"/>
      <sheetName val="pec_str__PL2"/>
      <sheetName val="pēc_izm_p__PL2"/>
      <sheetName val="CITO_PL2"/>
      <sheetName val="pamatlidzekli_(2)2"/>
      <sheetName val="PT_mazv_inv_2"/>
      <sheetName val="pēc_izm_p__MI2"/>
      <sheetName val="pec_str_MI2"/>
      <sheetName val="mazv_inventars2"/>
      <sheetName val="CITO_MI2"/>
      <sheetName val="mazv_inventars_(2)2"/>
      <sheetName val="izm_posteni2"/>
      <sheetName val="pec_str__PL3"/>
      <sheetName val="pēc_izm_p__PL3"/>
      <sheetName val="CITO_PL3"/>
      <sheetName val="pamatlidzekli_(2)3"/>
      <sheetName val="PT_mazv_inv_3"/>
      <sheetName val="pēc_izm_p__MI3"/>
      <sheetName val="pec_str_MI3"/>
      <sheetName val="mazv_inventars3"/>
      <sheetName val="CITO_MI3"/>
      <sheetName val="mazv_inventars_(2)3"/>
      <sheetName val="izm_posteni3"/>
      <sheetName val="pec_str__PL4"/>
      <sheetName val="pēc_izm_p__PL4"/>
      <sheetName val="CITO_PL4"/>
      <sheetName val="pamatlidzekli_(2)4"/>
      <sheetName val="PT_mazv_inv_4"/>
      <sheetName val="pēc_izm_p__MI4"/>
      <sheetName val="pec_str_MI4"/>
      <sheetName val="mazv_inventars4"/>
      <sheetName val="CITO_MI4"/>
      <sheetName val="mazv_inventars_(2)4"/>
      <sheetName val="izm_posteni4"/>
      <sheetName val="pec_str__PL5"/>
      <sheetName val="pēc_izm_p__PL5"/>
      <sheetName val="CITO_PL5"/>
      <sheetName val="pamatlidzekli_(2)5"/>
      <sheetName val="PT_mazv_inv_5"/>
      <sheetName val="pēc_izm_p__MI5"/>
      <sheetName val="pec_str_MI5"/>
      <sheetName val="mazv_inventars5"/>
      <sheetName val="CITO_MI5"/>
      <sheetName val="mazv_inventars_(2)5"/>
      <sheetName val="izm_posteni5"/>
      <sheetName val="pec_str__PL10"/>
      <sheetName val="pēc_izm_p__PL10"/>
      <sheetName val="CITO_PL10"/>
      <sheetName val="pamatlidzekli_(2)10"/>
      <sheetName val="PT_mazv_inv_10"/>
      <sheetName val="pēc_izm_p__MI10"/>
      <sheetName val="pec_str_MI10"/>
      <sheetName val="mazv_inventars10"/>
      <sheetName val="CITO_MI10"/>
      <sheetName val="mazv_inventars_(2)10"/>
      <sheetName val="izm_posteni10"/>
      <sheetName val="pec_str__PL6"/>
      <sheetName val="pēc_izm_p__PL6"/>
      <sheetName val="CITO_PL6"/>
      <sheetName val="pamatlidzekli_(2)6"/>
      <sheetName val="PT_mazv_inv_6"/>
      <sheetName val="pēc_izm_p__MI6"/>
      <sheetName val="pec_str_MI6"/>
      <sheetName val="mazv_inventars6"/>
      <sheetName val="CITO_MI6"/>
      <sheetName val="mazv_inventars_(2)6"/>
      <sheetName val="izm_posteni6"/>
      <sheetName val="pec_str__PL7"/>
      <sheetName val="pēc_izm_p__PL7"/>
      <sheetName val="CITO_PL7"/>
      <sheetName val="pamatlidzekli_(2)7"/>
      <sheetName val="PT_mazv_inv_7"/>
      <sheetName val="pēc_izm_p__MI7"/>
      <sheetName val="pec_str_MI7"/>
      <sheetName val="mazv_inventars7"/>
      <sheetName val="CITO_MI7"/>
      <sheetName val="mazv_inventars_(2)7"/>
      <sheetName val="izm_posteni7"/>
      <sheetName val="pec_str__PL8"/>
      <sheetName val="pēc_izm_p__PL8"/>
      <sheetName val="CITO_PL8"/>
      <sheetName val="pamatlidzekli_(2)8"/>
      <sheetName val="PT_mazv_inv_8"/>
      <sheetName val="pēc_izm_p__MI8"/>
      <sheetName val="pec_str_MI8"/>
      <sheetName val="mazv_inventars8"/>
      <sheetName val="CITO_MI8"/>
      <sheetName val="mazv_inventars_(2)8"/>
      <sheetName val="izm_posteni8"/>
      <sheetName val="pec_str__PL9"/>
      <sheetName val="pēc_izm_p__PL9"/>
      <sheetName val="CITO_PL9"/>
      <sheetName val="pamatlidzekli_(2)9"/>
      <sheetName val="PT_mazv_inv_9"/>
      <sheetName val="pēc_izm_p__MI9"/>
      <sheetName val="pec_str_MI9"/>
      <sheetName val="mazv_inventars9"/>
      <sheetName val="CITO_MI9"/>
      <sheetName val="mazv_inventars_(2)9"/>
      <sheetName val="izm_posteni9"/>
      <sheetName val="pec_str__PL11"/>
      <sheetName val="pēc_izm_p__PL11"/>
      <sheetName val="CITO_PL11"/>
      <sheetName val="pamatlidzekli_(2)11"/>
      <sheetName val="PT_mazv_inv_11"/>
      <sheetName val="pēc_izm_p__MI11"/>
      <sheetName val="pec_str_MI11"/>
      <sheetName val="mazv_inventars11"/>
      <sheetName val="CITO_MI11"/>
      <sheetName val="mazv_inventars_(2)11"/>
      <sheetName val="izm_posteni11"/>
      <sheetName val="pec_str__PL12"/>
      <sheetName val="pēc_izm_p__PL12"/>
      <sheetName val="CITO_PL12"/>
      <sheetName val="pamatlidzekli_(2)12"/>
      <sheetName val="PT_mazv_inv_12"/>
      <sheetName val="pēc_izm_p__MI12"/>
      <sheetName val="pec_str_MI12"/>
      <sheetName val="mazv_inventars12"/>
      <sheetName val="CITO_MI12"/>
      <sheetName val="mazv_inventars_(2)12"/>
      <sheetName val="izm_posteni12"/>
      <sheetName val="pec_str__PL13"/>
      <sheetName val="pēc_izm_p__PL13"/>
      <sheetName val="CITO_PL13"/>
      <sheetName val="pamatlidzekli_(2)13"/>
      <sheetName val="PT_mazv_inv_13"/>
      <sheetName val="pēc_izm_p__MI13"/>
      <sheetName val="pec_str_MI13"/>
      <sheetName val="mazv_inventars13"/>
      <sheetName val="CITO_MI13"/>
      <sheetName val="mazv_inventars_(2)13"/>
      <sheetName val="izm_posteni13"/>
      <sheetName val="pec_str__PL14"/>
      <sheetName val="pēc_izm_p__PL14"/>
      <sheetName val="CITO_PL14"/>
      <sheetName val="pamatlidzekli_(2)14"/>
      <sheetName val="PT_mazv_inv_14"/>
      <sheetName val="pēc_izm_p__MI14"/>
      <sheetName val="pec_str_MI14"/>
      <sheetName val="mazv_inventars14"/>
      <sheetName val="CITO_MI14"/>
      <sheetName val="mazv_inventars_(2)14"/>
      <sheetName val="izm_posteni14"/>
      <sheetName val="pec_str__PL15"/>
      <sheetName val="pēc_izm_p__PL15"/>
      <sheetName val="CITO_PL15"/>
      <sheetName val="pamatlidzekli_(2)15"/>
      <sheetName val="PT_mazv_inv_15"/>
      <sheetName val="pēc_izm_p__MI15"/>
      <sheetName val="pec_str_MI15"/>
      <sheetName val="mazv_inventars15"/>
      <sheetName val="CITO_MI15"/>
      <sheetName val="mazv_inventars_(2)15"/>
      <sheetName val="izm_posteni15"/>
      <sheetName val="pec_str__PL17"/>
      <sheetName val="pēc_izm_p__PL17"/>
      <sheetName val="CITO_PL17"/>
      <sheetName val="pamatlidzekli_(2)17"/>
      <sheetName val="PT_mazv_inv_17"/>
      <sheetName val="pēc_izm_p__MI17"/>
      <sheetName val="pec_str_MI17"/>
      <sheetName val="mazv_inventars17"/>
      <sheetName val="CITO_MI17"/>
      <sheetName val="mazv_inventars_(2)17"/>
      <sheetName val="izm_posteni17"/>
      <sheetName val="pec_str__PL16"/>
      <sheetName val="pēc_izm_p__PL16"/>
      <sheetName val="CITO_PL16"/>
      <sheetName val="pamatlidzekli_(2)16"/>
      <sheetName val="PT_mazv_inv_16"/>
      <sheetName val="pēc_izm_p__MI16"/>
      <sheetName val="pec_str_MI16"/>
      <sheetName val="mazv_inventars16"/>
      <sheetName val="CITO_MI16"/>
      <sheetName val="mazv_inventars_(2)16"/>
      <sheetName val="izm_posteni16"/>
      <sheetName val="pec_str__PL18"/>
      <sheetName val="pēc_izm_p__PL18"/>
      <sheetName val="CITO_PL18"/>
      <sheetName val="pamatlidzekli_(2)18"/>
      <sheetName val="PT_mazv_inv_18"/>
      <sheetName val="pēc_izm_p__MI18"/>
      <sheetName val="pec_str_MI18"/>
      <sheetName val="mazv_inventars18"/>
      <sheetName val="CITO_MI18"/>
      <sheetName val="mazv_inventars_(2)18"/>
      <sheetName val="izm_posteni18"/>
      <sheetName val="pec_str__PL19"/>
      <sheetName val="pēc_izm_p__PL19"/>
      <sheetName val="CITO_PL19"/>
      <sheetName val="pamatlidzekli_(2)19"/>
      <sheetName val="PT_mazv_inv_19"/>
      <sheetName val="pēc_izm_p__MI19"/>
      <sheetName val="pec_str_MI19"/>
      <sheetName val="mazv_inventars19"/>
      <sheetName val="CITO_MI19"/>
      <sheetName val="mazv_inventars_(2)19"/>
      <sheetName val="izm_posteni19"/>
      <sheetName val="pec_str__PL20"/>
      <sheetName val="pēc_izm_p__PL20"/>
      <sheetName val="CITO_PL20"/>
      <sheetName val="pamatlidzekli_(2)20"/>
      <sheetName val="PT_mazv_inv_20"/>
      <sheetName val="pēc_izm_p__MI20"/>
      <sheetName val="pec_str_MI20"/>
      <sheetName val="mazv_inventars20"/>
      <sheetName val="CITO_MI20"/>
      <sheetName val="mazv_inventars_(2)20"/>
      <sheetName val="izm_posteni20"/>
      <sheetName val="pec_str__PL21"/>
      <sheetName val="pēc_izm_p__PL21"/>
      <sheetName val="CITO_PL21"/>
      <sheetName val="pamatlidzekli_(2)21"/>
      <sheetName val="PT_mazv_inv_21"/>
      <sheetName val="pēc_izm_p__MI21"/>
      <sheetName val="pec_str_MI21"/>
      <sheetName val="mazv_inventars21"/>
      <sheetName val="CITO_MI21"/>
      <sheetName val="mazv_inventars_(2)21"/>
      <sheetName val="izm_posteni21"/>
      <sheetName val="pec_str__PL22"/>
      <sheetName val="pēc_izm_p__PL22"/>
      <sheetName val="CITO_PL22"/>
      <sheetName val="pamatlidzekli_(2)22"/>
      <sheetName val="PT_mazv_inv_22"/>
      <sheetName val="pēc_izm_p__MI22"/>
      <sheetName val="pec_str_MI22"/>
      <sheetName val="mazv_inventars22"/>
      <sheetName val="CITO_MI22"/>
      <sheetName val="mazv_inventars_(2)22"/>
      <sheetName val="izm_posteni22"/>
      <sheetName val="pec_str__PL23"/>
      <sheetName val="pēc_izm_p__PL23"/>
      <sheetName val="CITO_PL23"/>
      <sheetName val="pamatlidzekli_(2)23"/>
      <sheetName val="PT_mazv_inv_23"/>
      <sheetName val="pēc_izm_p__MI23"/>
      <sheetName val="pec_str_MI23"/>
      <sheetName val="mazv_inventars23"/>
      <sheetName val="CITO_MI23"/>
      <sheetName val="mazv_inventars_(2)23"/>
      <sheetName val="izm_posteni23"/>
      <sheetName val="pec_str__PL24"/>
      <sheetName val="pēc_izm_p__PL24"/>
      <sheetName val="CITO_PL24"/>
      <sheetName val="pamatlidzekli_(2)24"/>
      <sheetName val="PT_mazv_inv_24"/>
      <sheetName val="pēc_izm_p__MI24"/>
      <sheetName val="pec_str_MI24"/>
      <sheetName val="mazv_inventars24"/>
      <sheetName val="CITO_MI24"/>
      <sheetName val="mazv_inventars_(2)24"/>
      <sheetName val="izm_posteni24"/>
      <sheetName val="pec_str__PL25"/>
      <sheetName val="pēc_izm_p__PL25"/>
      <sheetName val="CITO_PL25"/>
      <sheetName val="pamatlidzekli_(2)25"/>
      <sheetName val="PT_mazv_inv_25"/>
      <sheetName val="pēc_izm_p__MI25"/>
      <sheetName val="pec_str_MI25"/>
      <sheetName val="mazv_inventars25"/>
      <sheetName val="CITO_MI25"/>
      <sheetName val="mazv_inventars_(2)25"/>
      <sheetName val="izm_posteni25"/>
      <sheetName val="pec_str__PL28"/>
      <sheetName val="pēc_izm_p__PL28"/>
      <sheetName val="CITO_PL28"/>
      <sheetName val="pamatlidzekli_(2)28"/>
      <sheetName val="PT_mazv_inv_28"/>
      <sheetName val="pēc_izm_p__MI28"/>
      <sheetName val="pec_str_MI28"/>
      <sheetName val="mazv_inventars28"/>
      <sheetName val="CITO_MI28"/>
      <sheetName val="mazv_inventars_(2)28"/>
      <sheetName val="izm_posteni28"/>
      <sheetName val="pec_str__PL31"/>
      <sheetName val="pēc_izm_p__PL31"/>
      <sheetName val="CITO_PL31"/>
      <sheetName val="pamatlidzekli_(2)31"/>
      <sheetName val="PT_mazv_inv_31"/>
      <sheetName val="pēc_izm_p__MI31"/>
      <sheetName val="pec_str_MI31"/>
      <sheetName val="mazv_inventars31"/>
      <sheetName val="CITO_MI31"/>
      <sheetName val="mazv_inventars_(2)31"/>
      <sheetName val="izm_posteni31"/>
      <sheetName val="pec_str__PL29"/>
      <sheetName val="pēc_izm_p__PL29"/>
      <sheetName val="CITO_PL29"/>
      <sheetName val="pamatlidzekli_(2)29"/>
      <sheetName val="PT_mazv_inv_29"/>
      <sheetName val="pēc_izm_p__MI29"/>
      <sheetName val="pec_str_MI29"/>
      <sheetName val="mazv_inventars29"/>
      <sheetName val="CITO_MI29"/>
      <sheetName val="mazv_inventars_(2)29"/>
      <sheetName val="izm_posteni29"/>
      <sheetName val="pec_str__PL30"/>
      <sheetName val="pēc_izm_p__PL30"/>
      <sheetName val="CITO_PL30"/>
      <sheetName val="pamatlidzekli_(2)30"/>
      <sheetName val="PT_mazv_inv_30"/>
      <sheetName val="pēc_izm_p__MI30"/>
      <sheetName val="pec_str_MI30"/>
      <sheetName val="mazv_inventars30"/>
      <sheetName val="CITO_MI30"/>
      <sheetName val="mazv_inventars_(2)30"/>
      <sheetName val="izm_posteni30"/>
      <sheetName val="pec_str__PL32"/>
      <sheetName val="pēc_izm_p__PL32"/>
      <sheetName val="CITO_PL32"/>
      <sheetName val="pamatlidzekli_(2)32"/>
      <sheetName val="PT_mazv_inv_32"/>
      <sheetName val="pēc_izm_p__MI32"/>
      <sheetName val="pec_str_MI32"/>
      <sheetName val="mazv_inventars32"/>
      <sheetName val="CITO_MI32"/>
      <sheetName val="mazv_inventars_(2)32"/>
      <sheetName val="izm_posteni32"/>
      <sheetName val="pec_str__PL34"/>
      <sheetName val="pēc_izm_p__PL34"/>
      <sheetName val="CITO_PL34"/>
      <sheetName val="pamatlidzekli_(2)34"/>
      <sheetName val="PT_mazv_inv_34"/>
      <sheetName val="pēc_izm_p__MI34"/>
      <sheetName val="pec_str_MI34"/>
      <sheetName val="mazv_inventars34"/>
      <sheetName val="CITO_MI34"/>
      <sheetName val="mazv_inventars_(2)34"/>
      <sheetName val="izm_posteni34"/>
      <sheetName val="pec_str__PL33"/>
      <sheetName val="pēc_izm_p__PL33"/>
      <sheetName val="CITO_PL33"/>
      <sheetName val="pamatlidzekli_(2)33"/>
      <sheetName val="PT_mazv_inv_33"/>
      <sheetName val="pēc_izm_p__MI33"/>
      <sheetName val="pec_str_MI33"/>
      <sheetName val="mazv_inventars33"/>
      <sheetName val="CITO_MI33"/>
      <sheetName val="mazv_inventars_(2)33"/>
      <sheetName val="izm_posteni33"/>
      <sheetName val="pec_str__PL37"/>
      <sheetName val="pēc_izm_p__PL37"/>
      <sheetName val="CITO_PL37"/>
      <sheetName val="pamatlidzekli_(2)37"/>
      <sheetName val="PT_mazv_inv_37"/>
      <sheetName val="pēc_izm_p__MI37"/>
      <sheetName val="pec_str_MI37"/>
      <sheetName val="mazv_inventars37"/>
      <sheetName val="CITO_MI37"/>
      <sheetName val="mazv_inventars_(2)37"/>
      <sheetName val="izm_posteni37"/>
      <sheetName val="pec_str__PL35"/>
      <sheetName val="pēc_izm_p__PL35"/>
      <sheetName val="CITO_PL35"/>
      <sheetName val="pamatlidzekli_(2)35"/>
      <sheetName val="PT_mazv_inv_35"/>
      <sheetName val="pēc_izm_p__MI35"/>
      <sheetName val="pec_str_MI35"/>
      <sheetName val="mazv_inventars35"/>
      <sheetName val="CITO_MI35"/>
      <sheetName val="mazv_inventars_(2)35"/>
      <sheetName val="izm_posteni35"/>
      <sheetName val="pec_str__PL36"/>
      <sheetName val="pēc_izm_p__PL36"/>
      <sheetName val="CITO_PL36"/>
      <sheetName val="pamatlidzekli_(2)36"/>
      <sheetName val="PT_mazv_inv_36"/>
      <sheetName val="pēc_izm_p__MI36"/>
      <sheetName val="pec_str_MI36"/>
      <sheetName val="mazv_inventars36"/>
      <sheetName val="CITO_MI36"/>
      <sheetName val="mazv_inventars_(2)36"/>
      <sheetName val="izm_posteni36"/>
      <sheetName val="pec_str__PL38"/>
      <sheetName val="pēc_izm_p__PL38"/>
      <sheetName val="CITO_PL38"/>
      <sheetName val="pamatlidzekli_(2)38"/>
      <sheetName val="PT_mazv_inv_38"/>
      <sheetName val="pēc_izm_p__MI38"/>
      <sheetName val="pec_str_MI38"/>
      <sheetName val="mazv_inventars38"/>
      <sheetName val="CITO_MI38"/>
      <sheetName val="mazv_inventars_(2)38"/>
      <sheetName val="izm_posteni38"/>
      <sheetName val="pec_str__PL39"/>
      <sheetName val="pēc_izm_p__PL39"/>
      <sheetName val="CITO_PL39"/>
      <sheetName val="pamatlidzekli_(2)39"/>
      <sheetName val="PT_mazv_inv_39"/>
      <sheetName val="pēc_izm_p__MI39"/>
      <sheetName val="pec_str_MI39"/>
      <sheetName val="mazv_inventars39"/>
      <sheetName val="CITO_MI39"/>
      <sheetName val="mazv_inventars_(2)39"/>
      <sheetName val="izm_posteni39"/>
      <sheetName val="pec_str__PL43"/>
      <sheetName val="pēc_izm_p__PL43"/>
      <sheetName val="CITO_PL43"/>
      <sheetName val="pamatlidzekli_(2)43"/>
      <sheetName val="PT_mazv_inv_43"/>
      <sheetName val="pēc_izm_p__MI43"/>
      <sheetName val="pec_str_MI43"/>
      <sheetName val="mazv_inventars43"/>
      <sheetName val="CITO_MI43"/>
      <sheetName val="mazv_inventars_(2)43"/>
      <sheetName val="izm_posteni43"/>
      <sheetName val="pec_str__PL40"/>
      <sheetName val="pēc_izm_p__PL40"/>
      <sheetName val="CITO_PL40"/>
      <sheetName val="pamatlidzekli_(2)40"/>
      <sheetName val="PT_mazv_inv_40"/>
      <sheetName val="pēc_izm_p__MI40"/>
      <sheetName val="pec_str_MI40"/>
      <sheetName val="mazv_inventars40"/>
      <sheetName val="CITO_MI40"/>
      <sheetName val="mazv_inventars_(2)40"/>
      <sheetName val="izm_posteni40"/>
      <sheetName val="pec_str__PL41"/>
      <sheetName val="pēc_izm_p__PL41"/>
      <sheetName val="CITO_PL41"/>
      <sheetName val="pamatlidzekli_(2)41"/>
      <sheetName val="PT_mazv_inv_41"/>
      <sheetName val="pēc_izm_p__MI41"/>
      <sheetName val="pec_str_MI41"/>
      <sheetName val="mazv_inventars41"/>
      <sheetName val="CITO_MI41"/>
      <sheetName val="mazv_inventars_(2)41"/>
      <sheetName val="izm_posteni41"/>
      <sheetName val="pec_str__PL42"/>
      <sheetName val="pēc_izm_p__PL42"/>
      <sheetName val="CITO_PL42"/>
      <sheetName val="pamatlidzekli_(2)42"/>
      <sheetName val="PT_mazv_inv_42"/>
      <sheetName val="pēc_izm_p__MI42"/>
      <sheetName val="pec_str_MI42"/>
      <sheetName val="mazv_inventars42"/>
      <sheetName val="CITO_MI42"/>
      <sheetName val="mazv_inventars_(2)42"/>
      <sheetName val="izm_posteni42"/>
      <sheetName val="pec_str__PL45"/>
      <sheetName val="pēc_izm_p__PL45"/>
      <sheetName val="CITO_PL45"/>
      <sheetName val="pamatlidzekli_(2)45"/>
      <sheetName val="PT_mazv_inv_45"/>
      <sheetName val="pēc_izm_p__MI45"/>
      <sheetName val="pec_str_MI45"/>
      <sheetName val="mazv_inventars45"/>
      <sheetName val="CITO_MI45"/>
      <sheetName val="mazv_inventars_(2)45"/>
      <sheetName val="izm_posteni45"/>
      <sheetName val="pec_str__PL44"/>
      <sheetName val="pēc_izm_p__PL44"/>
      <sheetName val="CITO_PL44"/>
      <sheetName val="pamatlidzekli_(2)44"/>
      <sheetName val="PT_mazv_inv_44"/>
      <sheetName val="pēc_izm_p__MI44"/>
      <sheetName val="pec_str_MI44"/>
      <sheetName val="mazv_inventars44"/>
      <sheetName val="CITO_MI44"/>
      <sheetName val="mazv_inventars_(2)44"/>
      <sheetName val="izm_posteni44"/>
      <sheetName val="pec_str__PL46"/>
      <sheetName val="pēc_izm_p__PL46"/>
      <sheetName val="CITO_PL46"/>
      <sheetName val="pamatlidzekli_(2)46"/>
      <sheetName val="PT_mazv_inv_46"/>
      <sheetName val="pēc_izm_p__MI46"/>
      <sheetName val="pec_str_MI46"/>
      <sheetName val="mazv_inventars46"/>
      <sheetName val="CITO_MI46"/>
      <sheetName val="mazv_inventars_(2)46"/>
      <sheetName val="izm_posteni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tabSelected="1" zoomScale="85" zoomScaleNormal="85" zoomScalePage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41" sqref="H41"/>
    </sheetView>
  </sheetViews>
  <sheetFormatPr defaultColWidth="9.140625" defaultRowHeight="18" x14ac:dyDescent="0.2"/>
  <cols>
    <col min="1" max="1" width="9.28515625" style="6" bestFit="1" customWidth="1"/>
    <col min="2" max="2" width="58.140625" style="6" customWidth="1"/>
    <col min="3" max="4" width="16.5703125" style="6" customWidth="1"/>
    <col min="5" max="16384" width="9.140625" style="6"/>
  </cols>
  <sheetData>
    <row r="1" spans="1:4" ht="112.5" x14ac:dyDescent="0.2">
      <c r="A1" s="7" t="s">
        <v>153</v>
      </c>
      <c r="B1" s="7" t="s">
        <v>132</v>
      </c>
      <c r="C1" s="132" t="s">
        <v>179</v>
      </c>
      <c r="D1" s="1" t="s">
        <v>181</v>
      </c>
    </row>
    <row r="2" spans="1:4" ht="18.75" x14ac:dyDescent="0.2">
      <c r="A2" s="7">
        <v>1</v>
      </c>
      <c r="B2" s="7">
        <v>2</v>
      </c>
      <c r="C2" s="128">
        <v>3</v>
      </c>
      <c r="D2" s="128">
        <v>7</v>
      </c>
    </row>
    <row r="3" spans="1:4" ht="18.75" x14ac:dyDescent="0.2">
      <c r="A3" s="7">
        <v>1</v>
      </c>
      <c r="B3" s="10" t="s">
        <v>133</v>
      </c>
      <c r="C3" s="13">
        <v>10987576</v>
      </c>
      <c r="D3" s="13">
        <v>5838510</v>
      </c>
    </row>
    <row r="4" spans="1:4" ht="18.75" x14ac:dyDescent="0.2">
      <c r="A4" s="7">
        <v>2</v>
      </c>
      <c r="B4" s="10" t="s">
        <v>134</v>
      </c>
      <c r="C4" s="13">
        <v>10375313</v>
      </c>
      <c r="D4" s="13">
        <v>5105705</v>
      </c>
    </row>
    <row r="5" spans="1:4" ht="18.75" x14ac:dyDescent="0.2">
      <c r="A5" s="11">
        <v>3</v>
      </c>
      <c r="B5" s="12" t="s">
        <v>135</v>
      </c>
      <c r="C5" s="111">
        <f t="shared" ref="C5:D5" si="0">C3-C4</f>
        <v>612263</v>
      </c>
      <c r="D5" s="111">
        <f t="shared" si="0"/>
        <v>732805</v>
      </c>
    </row>
    <row r="6" spans="1:4" ht="18.75" x14ac:dyDescent="0.2">
      <c r="A6" s="7">
        <v>4</v>
      </c>
      <c r="B6" s="10" t="s">
        <v>136</v>
      </c>
      <c r="C6" s="13"/>
      <c r="D6" s="13"/>
    </row>
    <row r="7" spans="1:4" ht="18.75" x14ac:dyDescent="0.2">
      <c r="A7" s="7">
        <v>5</v>
      </c>
      <c r="B7" s="10" t="s">
        <v>137</v>
      </c>
      <c r="C7" s="13">
        <v>611068</v>
      </c>
      <c r="D7" s="13">
        <v>297589</v>
      </c>
    </row>
    <row r="8" spans="1:4" ht="18.75" x14ac:dyDescent="0.2">
      <c r="A8" s="7">
        <v>6</v>
      </c>
      <c r="B8" s="10" t="s">
        <v>138</v>
      </c>
      <c r="C8" s="13">
        <v>1209699</v>
      </c>
      <c r="D8" s="13">
        <v>453787</v>
      </c>
    </row>
    <row r="9" spans="1:4" ht="18.75" x14ac:dyDescent="0.2">
      <c r="A9" s="7">
        <v>7</v>
      </c>
      <c r="B9" s="10" t="s">
        <v>139</v>
      </c>
      <c r="C9" s="13">
        <v>1152485</v>
      </c>
      <c r="D9" s="13">
        <v>421353</v>
      </c>
    </row>
    <row r="10" spans="1:4" ht="37.5" x14ac:dyDescent="0.2">
      <c r="A10" s="7">
        <v>8</v>
      </c>
      <c r="B10" s="10" t="s">
        <v>140</v>
      </c>
      <c r="C10" s="13"/>
      <c r="D10" s="13"/>
    </row>
    <row r="11" spans="1:4" ht="37.5" x14ac:dyDescent="0.2">
      <c r="A11" s="7">
        <v>9</v>
      </c>
      <c r="B11" s="10" t="s">
        <v>141</v>
      </c>
      <c r="C11" s="13"/>
      <c r="D11" s="13"/>
    </row>
    <row r="12" spans="1:4" ht="18.75" x14ac:dyDescent="0.2">
      <c r="A12" s="7">
        <v>10</v>
      </c>
      <c r="B12" s="10" t="s">
        <v>142</v>
      </c>
      <c r="C12" s="13"/>
      <c r="D12" s="13"/>
    </row>
    <row r="13" spans="1:4" ht="37.5" x14ac:dyDescent="0.2">
      <c r="A13" s="7">
        <v>11</v>
      </c>
      <c r="B13" s="10" t="s">
        <v>143</v>
      </c>
      <c r="C13" s="13"/>
      <c r="D13" s="13"/>
    </row>
    <row r="14" spans="1:4" ht="18.75" x14ac:dyDescent="0.2">
      <c r="A14" s="7">
        <v>12</v>
      </c>
      <c r="B14" s="10" t="s">
        <v>144</v>
      </c>
      <c r="C14" s="13"/>
      <c r="D14" s="13"/>
    </row>
    <row r="15" spans="1:4" ht="37.5" x14ac:dyDescent="0.2">
      <c r="A15" s="11">
        <v>13</v>
      </c>
      <c r="B15" s="12" t="s">
        <v>145</v>
      </c>
      <c r="C15" s="111">
        <f t="shared" ref="C15:D15" si="1">C5-C6-C7+C8-C9+C10+C11+C12-C13-C14</f>
        <v>58409</v>
      </c>
      <c r="D15" s="111">
        <f t="shared" si="1"/>
        <v>467650</v>
      </c>
    </row>
    <row r="16" spans="1:4" ht="18.75" x14ac:dyDescent="0.2">
      <c r="A16" s="7">
        <v>14</v>
      </c>
      <c r="B16" s="10" t="s">
        <v>146</v>
      </c>
      <c r="C16" s="13"/>
      <c r="D16" s="13"/>
    </row>
    <row r="17" spans="1:4" ht="18.75" x14ac:dyDescent="0.2">
      <c r="A17" s="7">
        <v>15</v>
      </c>
      <c r="B17" s="10" t="s">
        <v>147</v>
      </c>
      <c r="C17" s="13"/>
      <c r="D17" s="13"/>
    </row>
    <row r="18" spans="1:4" ht="18.75" x14ac:dyDescent="0.2">
      <c r="A18" s="7">
        <v>16</v>
      </c>
      <c r="B18" s="10" t="s">
        <v>148</v>
      </c>
      <c r="C18" s="13"/>
      <c r="D18" s="13"/>
    </row>
    <row r="19" spans="1:4" ht="18.75" x14ac:dyDescent="0.2">
      <c r="A19" s="7">
        <v>17</v>
      </c>
      <c r="B19" s="10" t="s">
        <v>149</v>
      </c>
      <c r="C19" s="13"/>
      <c r="D19" s="13"/>
    </row>
    <row r="20" spans="1:4" ht="18.75" x14ac:dyDescent="0.2">
      <c r="A20" s="7">
        <v>18</v>
      </c>
      <c r="B20" s="10" t="s">
        <v>150</v>
      </c>
      <c r="C20" s="13"/>
      <c r="D20" s="13"/>
    </row>
    <row r="21" spans="1:4" ht="18.75" x14ac:dyDescent="0.2">
      <c r="A21" s="7">
        <v>19</v>
      </c>
      <c r="B21" s="10" t="s">
        <v>151</v>
      </c>
      <c r="C21" s="13"/>
      <c r="D21" s="13"/>
    </row>
    <row r="22" spans="1:4" ht="37.5" x14ac:dyDescent="0.2">
      <c r="A22" s="11">
        <v>20</v>
      </c>
      <c r="B22" s="12" t="s">
        <v>152</v>
      </c>
      <c r="C22" s="111">
        <f t="shared" ref="C22:D22" si="2">C15+C16-C17+C18+C19+C20-C21</f>
        <v>58409</v>
      </c>
      <c r="D22" s="111">
        <f t="shared" si="2"/>
        <v>467650</v>
      </c>
    </row>
    <row r="23" spans="1:4" ht="18.75" x14ac:dyDescent="0.2">
      <c r="A23" s="29"/>
      <c r="B23" s="9"/>
      <c r="C23" s="8"/>
      <c r="D23" s="8"/>
    </row>
    <row r="24" spans="1:4" ht="18.75" x14ac:dyDescent="0.2">
      <c r="A24" s="29"/>
      <c r="B24" s="9"/>
      <c r="C24" s="8"/>
      <c r="D24" s="8"/>
    </row>
    <row r="25" spans="1:4" ht="18.75" x14ac:dyDescent="0.2">
      <c r="A25" s="29"/>
      <c r="B25" s="9"/>
      <c r="C25" s="8"/>
      <c r="D25" s="8"/>
    </row>
    <row r="26" spans="1:4" ht="18.75" x14ac:dyDescent="0.2">
      <c r="A26" s="29"/>
      <c r="B26" s="9"/>
      <c r="C26" s="8"/>
      <c r="D26" s="8"/>
    </row>
    <row r="27" spans="1:4" ht="18.75" x14ac:dyDescent="0.2">
      <c r="A27" s="29"/>
      <c r="B27" s="9"/>
      <c r="C27" s="8"/>
      <c r="D27" s="8"/>
    </row>
    <row r="28" spans="1:4" ht="18.75" x14ac:dyDescent="0.2">
      <c r="A28" s="29"/>
      <c r="B28" s="9"/>
      <c r="C28" s="8"/>
      <c r="D28" s="8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50" orientation="landscape" horizontalDpi="4294967293" verticalDpi="0" r:id="rId1"/>
  <headerFooter>
    <oddHeader>&amp;C&amp;"Times New Roman,Bold"&amp;14
Pēļņas/Zaudējumu aprēķins&amp;R&amp;"Times New Roman,Regular"&amp;14 2.pielikums</oddHeader>
    <oddFooter>&amp;C&amp;"Times New Roman,Regular"&amp;12&amp;F&amp;R&amp;"Times New Roman,Regular"&amp;12&amp;P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2"/>
  <sheetViews>
    <sheetView zoomScale="70" zoomScaleNormal="70"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P36" sqref="P36"/>
    </sheetView>
  </sheetViews>
  <sheetFormatPr defaultColWidth="9.140625" defaultRowHeight="18.75" x14ac:dyDescent="0.3"/>
  <cols>
    <col min="1" max="1" width="8.42578125" style="30" bestFit="1" customWidth="1"/>
    <col min="2" max="2" width="45.28515625" style="30" customWidth="1"/>
    <col min="3" max="4" width="17.7109375" style="31" customWidth="1"/>
    <col min="5" max="16384" width="9.140625" style="31"/>
  </cols>
  <sheetData>
    <row r="1" spans="1:4" s="30" customFormat="1" ht="93.75" x14ac:dyDescent="0.3">
      <c r="A1" s="18" t="s">
        <v>0</v>
      </c>
      <c r="B1" s="17" t="s">
        <v>77</v>
      </c>
      <c r="C1" s="132" t="s">
        <v>179</v>
      </c>
      <c r="D1" s="1" t="s">
        <v>181</v>
      </c>
    </row>
    <row r="2" spans="1:4" s="30" customFormat="1" x14ac:dyDescent="0.3">
      <c r="A2" s="22">
        <v>1</v>
      </c>
      <c r="B2" s="1">
        <v>2</v>
      </c>
      <c r="C2" s="1">
        <v>3</v>
      </c>
      <c r="D2" s="1">
        <v>7</v>
      </c>
    </row>
    <row r="3" spans="1:4" s="30" customFormat="1" x14ac:dyDescent="0.3">
      <c r="A3" s="92">
        <v>45000</v>
      </c>
      <c r="B3" s="16" t="s">
        <v>78</v>
      </c>
      <c r="C3" s="88">
        <f t="shared" ref="C3:D3" si="0">C4+C5+C6</f>
        <v>13478539</v>
      </c>
      <c r="D3" s="88">
        <f t="shared" si="0"/>
        <v>13946189</v>
      </c>
    </row>
    <row r="4" spans="1:4" x14ac:dyDescent="0.3">
      <c r="A4" s="93">
        <v>45100</v>
      </c>
      <c r="B4" s="85" t="s">
        <v>79</v>
      </c>
      <c r="C4" s="89">
        <v>12758840</v>
      </c>
      <c r="D4" s="89">
        <v>12758840</v>
      </c>
    </row>
    <row r="5" spans="1:4" x14ac:dyDescent="0.3">
      <c r="A5" s="93">
        <v>45200</v>
      </c>
      <c r="B5" s="85" t="s">
        <v>80</v>
      </c>
      <c r="C5" s="89">
        <v>9486</v>
      </c>
      <c r="D5" s="89">
        <v>9486</v>
      </c>
    </row>
    <row r="6" spans="1:4" s="30" customFormat="1" x14ac:dyDescent="0.3">
      <c r="A6" s="94">
        <v>45300</v>
      </c>
      <c r="B6" s="16" t="s">
        <v>81</v>
      </c>
      <c r="C6" s="112">
        <f t="shared" ref="C6:D6" si="1">C7+C8</f>
        <v>710213</v>
      </c>
      <c r="D6" s="112">
        <f t="shared" si="1"/>
        <v>1177863</v>
      </c>
    </row>
    <row r="7" spans="1:4" x14ac:dyDescent="0.3">
      <c r="A7" s="93">
        <v>45310</v>
      </c>
      <c r="B7" s="85" t="s">
        <v>82</v>
      </c>
      <c r="C7" s="89">
        <v>651804</v>
      </c>
      <c r="D7" s="89">
        <v>710213</v>
      </c>
    </row>
    <row r="8" spans="1:4" x14ac:dyDescent="0.3">
      <c r="A8" s="93">
        <v>45320</v>
      </c>
      <c r="B8" s="85" t="s">
        <v>83</v>
      </c>
      <c r="C8" s="89">
        <v>58409</v>
      </c>
      <c r="D8" s="89">
        <v>467650</v>
      </c>
    </row>
    <row r="9" spans="1:4" x14ac:dyDescent="0.3">
      <c r="A9" s="92">
        <v>46000</v>
      </c>
      <c r="B9" s="14" t="s">
        <v>84</v>
      </c>
      <c r="C9" s="90">
        <v>0</v>
      </c>
      <c r="D9" s="90">
        <v>0</v>
      </c>
    </row>
    <row r="10" spans="1:4" s="30" customFormat="1" x14ac:dyDescent="0.3">
      <c r="A10" s="92">
        <v>47000</v>
      </c>
      <c r="B10" s="14" t="s">
        <v>85</v>
      </c>
      <c r="C10" s="88">
        <f>C11+C17</f>
        <v>2019106</v>
      </c>
      <c r="D10" s="88">
        <f t="shared" ref="D10" si="2">D11+D17</f>
        <v>1891427</v>
      </c>
    </row>
    <row r="11" spans="1:4" s="30" customFormat="1" x14ac:dyDescent="0.3">
      <c r="A11" s="92">
        <v>47100</v>
      </c>
      <c r="B11" s="14" t="s">
        <v>86</v>
      </c>
      <c r="C11" s="88">
        <f t="shared" ref="C11:D11" si="3">SUM(C12:C16)</f>
        <v>593456</v>
      </c>
      <c r="D11" s="88">
        <f t="shared" si="3"/>
        <v>595271</v>
      </c>
    </row>
    <row r="12" spans="1:4" x14ac:dyDescent="0.3">
      <c r="A12" s="93">
        <v>47110</v>
      </c>
      <c r="B12" s="85" t="s">
        <v>87</v>
      </c>
      <c r="C12" s="91">
        <v>0</v>
      </c>
      <c r="D12" s="91">
        <v>0</v>
      </c>
    </row>
    <row r="13" spans="1:4" ht="37.5" x14ac:dyDescent="0.3">
      <c r="A13" s="93">
        <v>47120</v>
      </c>
      <c r="B13" s="85" t="s">
        <v>88</v>
      </c>
      <c r="C13" s="91">
        <v>0</v>
      </c>
      <c r="D13" s="91"/>
    </row>
    <row r="14" spans="1:4" x14ac:dyDescent="0.3">
      <c r="A14" s="93">
        <v>47130</v>
      </c>
      <c r="B14" s="85" t="s">
        <v>89</v>
      </c>
      <c r="C14" s="91">
        <v>0</v>
      </c>
      <c r="D14" s="91"/>
    </row>
    <row r="15" spans="1:4" x14ac:dyDescent="0.3">
      <c r="A15" s="93">
        <v>47140</v>
      </c>
      <c r="B15" s="85" t="s">
        <v>90</v>
      </c>
      <c r="C15" s="91">
        <v>592891</v>
      </c>
      <c r="D15" s="91">
        <v>594706</v>
      </c>
    </row>
    <row r="16" spans="1:4" x14ac:dyDescent="0.3">
      <c r="A16" s="93">
        <v>47150</v>
      </c>
      <c r="B16" s="85" t="s">
        <v>91</v>
      </c>
      <c r="C16" s="91">
        <f>565</f>
        <v>565</v>
      </c>
      <c r="D16" s="91">
        <v>565</v>
      </c>
    </row>
    <row r="17" spans="1:4" s="30" customFormat="1" x14ac:dyDescent="0.3">
      <c r="A17" s="92">
        <v>47200</v>
      </c>
      <c r="B17" s="14" t="s">
        <v>92</v>
      </c>
      <c r="C17" s="88">
        <f t="shared" ref="C17:D17" si="4">SUM(C18:C25)</f>
        <v>1425650</v>
      </c>
      <c r="D17" s="88">
        <f t="shared" si="4"/>
        <v>1296156</v>
      </c>
    </row>
    <row r="18" spans="1:4" x14ac:dyDescent="0.3">
      <c r="A18" s="93">
        <v>47210</v>
      </c>
      <c r="B18" s="85" t="s">
        <v>87</v>
      </c>
      <c r="C18" s="89">
        <v>0</v>
      </c>
      <c r="D18" s="89">
        <v>0</v>
      </c>
    </row>
    <row r="19" spans="1:4" x14ac:dyDescent="0.3">
      <c r="A19" s="93">
        <v>47220</v>
      </c>
      <c r="B19" s="85" t="s">
        <v>89</v>
      </c>
      <c r="C19" s="89">
        <v>0</v>
      </c>
      <c r="D19" s="89"/>
    </row>
    <row r="20" spans="1:4" x14ac:dyDescent="0.3">
      <c r="A20" s="93">
        <v>47230</v>
      </c>
      <c r="B20" s="85" t="s">
        <v>93</v>
      </c>
      <c r="C20" s="89">
        <v>82</v>
      </c>
      <c r="D20" s="89">
        <v>0</v>
      </c>
    </row>
    <row r="21" spans="1:4" ht="37.5" x14ac:dyDescent="0.3">
      <c r="A21" s="93">
        <v>47240</v>
      </c>
      <c r="B21" s="85" t="s">
        <v>94</v>
      </c>
      <c r="C21" s="133">
        <v>89021</v>
      </c>
      <c r="D21" s="89">
        <v>72216</v>
      </c>
    </row>
    <row r="22" spans="1:4" x14ac:dyDescent="0.3">
      <c r="A22" s="93">
        <v>47250</v>
      </c>
      <c r="B22" s="85" t="s">
        <v>95</v>
      </c>
      <c r="C22" s="133">
        <v>377647</v>
      </c>
      <c r="D22" s="89">
        <v>338859</v>
      </c>
    </row>
    <row r="23" spans="1:4" x14ac:dyDescent="0.3">
      <c r="A23" s="93">
        <v>47260</v>
      </c>
      <c r="B23" s="85" t="s">
        <v>96</v>
      </c>
      <c r="C23" s="133">
        <v>586925</v>
      </c>
      <c r="D23" s="89">
        <v>525035</v>
      </c>
    </row>
    <row r="24" spans="1:4" x14ac:dyDescent="0.3">
      <c r="A24" s="93">
        <v>47280</v>
      </c>
      <c r="B24" s="85" t="s">
        <v>90</v>
      </c>
      <c r="C24" s="133">
        <v>18029</v>
      </c>
      <c r="D24" s="89">
        <v>9015</v>
      </c>
    </row>
    <row r="25" spans="1:4" ht="46.5" customHeight="1" x14ac:dyDescent="0.3">
      <c r="A25" s="93">
        <v>47290</v>
      </c>
      <c r="B25" s="85" t="s">
        <v>97</v>
      </c>
      <c r="C25" s="133">
        <v>353946</v>
      </c>
      <c r="D25" s="89">
        <v>351031</v>
      </c>
    </row>
    <row r="26" spans="1:4" s="30" customFormat="1" ht="37.5" x14ac:dyDescent="0.3">
      <c r="A26" s="92">
        <v>48000</v>
      </c>
      <c r="B26" s="14" t="s">
        <v>98</v>
      </c>
      <c r="C26" s="88">
        <f t="shared" ref="C26:D26" si="5">C10+C9+C3</f>
        <v>15497645</v>
      </c>
      <c r="D26" s="88">
        <f t="shared" si="5"/>
        <v>15837616</v>
      </c>
    </row>
    <row r="27" spans="1:4" x14ac:dyDescent="0.3">
      <c r="A27" s="137"/>
      <c r="B27" s="138"/>
      <c r="C27" s="138"/>
      <c r="D27" s="138"/>
    </row>
    <row r="28" spans="1:4" s="30" customFormat="1" x14ac:dyDescent="0.3">
      <c r="A28" s="92">
        <v>49000</v>
      </c>
      <c r="B28" s="14" t="s">
        <v>99</v>
      </c>
      <c r="C28" s="88">
        <f t="shared" ref="C28:D28" si="6">C29+C32+C39</f>
        <v>13260594</v>
      </c>
      <c r="D28" s="88">
        <f t="shared" si="6"/>
        <v>13188031</v>
      </c>
    </row>
    <row r="29" spans="1:4" s="30" customFormat="1" x14ac:dyDescent="0.3">
      <c r="A29" s="92">
        <v>49100</v>
      </c>
      <c r="B29" s="14" t="s">
        <v>100</v>
      </c>
      <c r="C29" s="88">
        <f t="shared" ref="C29:D29" si="7">C30+C31</f>
        <v>10827</v>
      </c>
      <c r="D29" s="88">
        <f t="shared" si="7"/>
        <v>8425</v>
      </c>
    </row>
    <row r="30" spans="1:4" x14ac:dyDescent="0.3">
      <c r="A30" s="93">
        <v>49110</v>
      </c>
      <c r="B30" s="85" t="s">
        <v>101</v>
      </c>
      <c r="C30" s="91">
        <v>10827</v>
      </c>
      <c r="D30" s="91">
        <v>8425</v>
      </c>
    </row>
    <row r="31" spans="1:4" ht="37.5" x14ac:dyDescent="0.3">
      <c r="A31" s="93">
        <v>49120</v>
      </c>
      <c r="B31" s="85" t="s">
        <v>102</v>
      </c>
      <c r="C31" s="91"/>
      <c r="D31" s="91"/>
    </row>
    <row r="32" spans="1:4" s="30" customFormat="1" x14ac:dyDescent="0.3">
      <c r="A32" s="92">
        <v>49200</v>
      </c>
      <c r="B32" s="14" t="s">
        <v>103</v>
      </c>
      <c r="C32" s="88">
        <f t="shared" ref="C32:D32" si="8">SUM(C33:C38)</f>
        <v>13249767</v>
      </c>
      <c r="D32" s="88">
        <f t="shared" si="8"/>
        <v>13179606</v>
      </c>
    </row>
    <row r="33" spans="1:4" ht="37.5" x14ac:dyDescent="0.3">
      <c r="A33" s="93">
        <v>49210</v>
      </c>
      <c r="B33" s="85" t="s">
        <v>104</v>
      </c>
      <c r="C33" s="134">
        <v>12682041</v>
      </c>
      <c r="D33" s="91">
        <v>12596935</v>
      </c>
    </row>
    <row r="34" spans="1:4" x14ac:dyDescent="0.3">
      <c r="A34" s="93">
        <v>49220</v>
      </c>
      <c r="B34" s="85" t="s">
        <v>105</v>
      </c>
      <c r="C34" s="134">
        <v>323269</v>
      </c>
      <c r="D34" s="91">
        <v>318020</v>
      </c>
    </row>
    <row r="35" spans="1:4" x14ac:dyDescent="0.3">
      <c r="A35" s="93">
        <v>49230</v>
      </c>
      <c r="B35" s="85" t="s">
        <v>106</v>
      </c>
      <c r="C35" s="134">
        <v>204176</v>
      </c>
      <c r="D35" s="91">
        <v>217125</v>
      </c>
    </row>
    <row r="36" spans="1:4" ht="37.5" x14ac:dyDescent="0.3">
      <c r="A36" s="93">
        <v>49240</v>
      </c>
      <c r="B36" s="85" t="s">
        <v>107</v>
      </c>
      <c r="C36" s="134">
        <v>40281</v>
      </c>
      <c r="D36" s="91">
        <v>47526</v>
      </c>
    </row>
    <row r="37" spans="1:4" x14ac:dyDescent="0.3">
      <c r="A37" s="93">
        <v>49250</v>
      </c>
      <c r="B37" s="85" t="s">
        <v>108</v>
      </c>
      <c r="C37" s="91">
        <v>0</v>
      </c>
      <c r="D37" s="91">
        <v>0</v>
      </c>
    </row>
    <row r="38" spans="1:4" x14ac:dyDescent="0.3">
      <c r="A38" s="93">
        <v>49260</v>
      </c>
      <c r="B38" s="85" t="s">
        <v>109</v>
      </c>
      <c r="C38" s="91"/>
      <c r="D38" s="91"/>
    </row>
    <row r="39" spans="1:4" s="30" customFormat="1" x14ac:dyDescent="0.3">
      <c r="A39" s="92">
        <v>49300</v>
      </c>
      <c r="B39" s="14" t="s">
        <v>110</v>
      </c>
      <c r="C39" s="88">
        <f t="shared" ref="C39" si="9">C40+C41</f>
        <v>0</v>
      </c>
      <c r="D39" s="88">
        <f t="shared" ref="D39" si="10">D40+D41</f>
        <v>0</v>
      </c>
    </row>
    <row r="40" spans="1:4" ht="37.5" x14ac:dyDescent="0.3">
      <c r="A40" s="26">
        <v>49310</v>
      </c>
      <c r="B40" s="85" t="s">
        <v>111</v>
      </c>
      <c r="C40" s="91"/>
      <c r="D40" s="91"/>
    </row>
    <row r="41" spans="1:4" ht="37.5" x14ac:dyDescent="0.3">
      <c r="A41" s="26">
        <v>49320</v>
      </c>
      <c r="B41" s="85" t="s">
        <v>112</v>
      </c>
      <c r="C41" s="91"/>
      <c r="D41" s="91"/>
    </row>
    <row r="42" spans="1:4" s="30" customFormat="1" x14ac:dyDescent="0.3">
      <c r="A42" s="92">
        <v>50000</v>
      </c>
      <c r="B42" s="14" t="s">
        <v>113</v>
      </c>
      <c r="C42" s="88">
        <f t="shared" ref="C42:D42" si="11">C43+C47+C53</f>
        <v>2237051</v>
      </c>
      <c r="D42" s="88">
        <f t="shared" si="11"/>
        <v>2649585</v>
      </c>
    </row>
    <row r="43" spans="1:4" s="30" customFormat="1" ht="19.5" customHeight="1" x14ac:dyDescent="0.3">
      <c r="A43" s="92">
        <v>50100</v>
      </c>
      <c r="B43" s="14" t="s">
        <v>114</v>
      </c>
      <c r="C43" s="88">
        <f t="shared" ref="C43:D43" si="12">SUM(C44:C46)</f>
        <v>110929</v>
      </c>
      <c r="D43" s="88">
        <f t="shared" si="12"/>
        <v>149730</v>
      </c>
    </row>
    <row r="44" spans="1:4" ht="37.5" x14ac:dyDescent="0.3">
      <c r="A44" s="93">
        <v>50110</v>
      </c>
      <c r="B44" s="85" t="s">
        <v>115</v>
      </c>
      <c r="C44" s="91">
        <v>110929</v>
      </c>
      <c r="D44" s="91">
        <v>147332</v>
      </c>
    </row>
    <row r="45" spans="1:4" x14ac:dyDescent="0.3">
      <c r="A45" s="93">
        <v>50120</v>
      </c>
      <c r="B45" s="85" t="s">
        <v>116</v>
      </c>
      <c r="C45" s="91"/>
      <c r="D45" s="91"/>
    </row>
    <row r="46" spans="1:4" ht="48.75" customHeight="1" x14ac:dyDescent="0.3">
      <c r="A46" s="93">
        <v>50130</v>
      </c>
      <c r="B46" s="85" t="s">
        <v>117</v>
      </c>
      <c r="C46" s="91"/>
      <c r="D46" s="91">
        <v>2398</v>
      </c>
    </row>
    <row r="47" spans="1:4" s="30" customFormat="1" x14ac:dyDescent="0.3">
      <c r="A47" s="92">
        <v>50200</v>
      </c>
      <c r="B47" s="14" t="s">
        <v>118</v>
      </c>
      <c r="C47" s="88">
        <f t="shared" ref="C47:D47" si="13">SUM(C48:C52)</f>
        <v>572936</v>
      </c>
      <c r="D47" s="88">
        <f t="shared" si="13"/>
        <v>730693</v>
      </c>
    </row>
    <row r="48" spans="1:4" ht="43.5" customHeight="1" x14ac:dyDescent="0.3">
      <c r="A48" s="93">
        <v>50210</v>
      </c>
      <c r="B48" s="85" t="s">
        <v>119</v>
      </c>
      <c r="C48" s="134">
        <v>534836</v>
      </c>
      <c r="D48" s="91">
        <v>622637</v>
      </c>
    </row>
    <row r="49" spans="1:4" x14ac:dyDescent="0.3">
      <c r="A49" s="93">
        <v>50220</v>
      </c>
      <c r="B49" s="85" t="s">
        <v>120</v>
      </c>
      <c r="C49" s="134"/>
      <c r="D49" s="91"/>
    </row>
    <row r="50" spans="1:4" x14ac:dyDescent="0.3">
      <c r="A50" s="93">
        <v>50230</v>
      </c>
      <c r="B50" s="85" t="s">
        <v>121</v>
      </c>
      <c r="C50" s="134">
        <v>326</v>
      </c>
      <c r="D50" s="91">
        <v>536</v>
      </c>
    </row>
    <row r="51" spans="1:4" x14ac:dyDescent="0.3">
      <c r="A51" s="93">
        <v>50240</v>
      </c>
      <c r="B51" s="85" t="s">
        <v>122</v>
      </c>
      <c r="C51" s="134">
        <v>36898</v>
      </c>
      <c r="D51" s="91">
        <v>107321</v>
      </c>
    </row>
    <row r="52" spans="1:4" x14ac:dyDescent="0.3">
      <c r="A52" s="93">
        <v>50250</v>
      </c>
      <c r="B52" s="85" t="s">
        <v>123</v>
      </c>
      <c r="C52" s="134">
        <v>876</v>
      </c>
      <c r="D52" s="91">
        <v>199</v>
      </c>
    </row>
    <row r="53" spans="1:4" x14ac:dyDescent="0.3">
      <c r="A53" s="92">
        <v>50300</v>
      </c>
      <c r="B53" s="14" t="s">
        <v>124</v>
      </c>
      <c r="C53" s="90">
        <v>1553186</v>
      </c>
      <c r="D53" s="90">
        <v>1769162</v>
      </c>
    </row>
    <row r="54" spans="1:4" s="30" customFormat="1" ht="37.5" x14ac:dyDescent="0.3">
      <c r="A54" s="92">
        <v>51000</v>
      </c>
      <c r="B54" s="14" t="s">
        <v>125</v>
      </c>
      <c r="C54" s="88">
        <f t="shared" ref="C54:D54" si="14">C42+C28</f>
        <v>15497645</v>
      </c>
      <c r="D54" s="88">
        <f t="shared" si="14"/>
        <v>15837616</v>
      </c>
    </row>
    <row r="55" spans="1:4" x14ac:dyDescent="0.3">
      <c r="A55" s="135"/>
      <c r="B55" s="136"/>
      <c r="C55" s="136"/>
      <c r="D55" s="136"/>
    </row>
    <row r="56" spans="1:4" s="30" customFormat="1" x14ac:dyDescent="0.3">
      <c r="A56" s="92" t="s">
        <v>61</v>
      </c>
      <c r="B56" s="14" t="s">
        <v>126</v>
      </c>
      <c r="C56" s="88">
        <f>SUM(C57:C58)</f>
        <v>2019106</v>
      </c>
      <c r="D56" s="88">
        <f t="shared" ref="D56" si="15">SUM(D57:D58)</f>
        <v>1891427</v>
      </c>
    </row>
    <row r="57" spans="1:4" s="30" customFormat="1" x14ac:dyDescent="0.3">
      <c r="A57" s="92">
        <v>21000</v>
      </c>
      <c r="B57" s="15" t="s">
        <v>127</v>
      </c>
      <c r="C57" s="88">
        <f>C11</f>
        <v>593456</v>
      </c>
      <c r="D57" s="88">
        <f t="shared" ref="D57" si="16">D11</f>
        <v>595271</v>
      </c>
    </row>
    <row r="58" spans="1:4" s="30" customFormat="1" x14ac:dyDescent="0.3">
      <c r="A58" s="92">
        <v>22000</v>
      </c>
      <c r="B58" s="95" t="s">
        <v>128</v>
      </c>
      <c r="C58" s="88">
        <f>C17</f>
        <v>1425650</v>
      </c>
      <c r="D58" s="88">
        <f t="shared" ref="D58" si="17">D17</f>
        <v>1296156</v>
      </c>
    </row>
    <row r="59" spans="1:4" s="30" customFormat="1" x14ac:dyDescent="0.3">
      <c r="A59" s="109"/>
      <c r="B59" s="110"/>
      <c r="C59" s="130">
        <f t="shared" ref="C59" si="18">C42/C58</f>
        <v>1.5691446007084489</v>
      </c>
      <c r="D59" s="130">
        <f>D42/D58</f>
        <v>2.0441868108468424</v>
      </c>
    </row>
    <row r="60" spans="1:4" x14ac:dyDescent="0.3">
      <c r="A60" s="30" t="s">
        <v>169</v>
      </c>
      <c r="C60" s="31">
        <f>C56/C3*100</f>
        <v>14.980154748226052</v>
      </c>
      <c r="D60" s="31">
        <f t="shared" ref="D60" si="19">D56/D3*100</f>
        <v>13.562321577600878</v>
      </c>
    </row>
    <row r="61" spans="1:4" ht="22.5" x14ac:dyDescent="0.3">
      <c r="A61" s="107" t="s">
        <v>171</v>
      </c>
    </row>
    <row r="62" spans="1:4" x14ac:dyDescent="0.3">
      <c r="A62" s="2" t="s">
        <v>170</v>
      </c>
    </row>
  </sheetData>
  <sheetProtection formatCells="0" formatColumns="0" formatRows="0"/>
  <mergeCells count="2">
    <mergeCell ref="A55:D55"/>
    <mergeCell ref="A27:D27"/>
  </mergeCells>
  <pageMargins left="0.31496062992125984" right="0.31496062992125984" top="0.15748031496062992" bottom="0.15748031496062992" header="0" footer="0"/>
  <pageSetup paperSize="9" scale="55" orientation="landscape" horizontalDpi="4294967293" verticalDpi="0" r:id="rId1"/>
  <headerFooter>
    <oddHeader>&amp;C&amp;"Times New Roman,Bold"&amp;14
Bilance&amp;R&amp;"Times New Roman,Regular"&amp;14 3.pielikums</oddHeader>
    <oddFooter>&amp;C&amp;"Times New Roman,Regular"&amp;12&amp;F&amp;R&amp;"Times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5"/>
  <sheetViews>
    <sheetView zoomScale="70" zoomScaleNormal="70" zoomScalePageLayoutView="4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19" sqref="O19"/>
    </sheetView>
  </sheetViews>
  <sheetFormatPr defaultColWidth="9.140625" defaultRowHeight="18.75" x14ac:dyDescent="0.2"/>
  <cols>
    <col min="1" max="1" width="8.42578125" style="74" bestFit="1" customWidth="1"/>
    <col min="2" max="2" width="47.5703125" style="33" customWidth="1"/>
    <col min="3" max="3" width="18.28515625" style="33" bestFit="1" customWidth="1"/>
    <col min="4" max="4" width="20.7109375" style="75" hidden="1" customWidth="1"/>
    <col min="5" max="5" width="20.85546875" style="33" bestFit="1" customWidth="1"/>
    <col min="6" max="16384" width="9.140625" style="33"/>
  </cols>
  <sheetData>
    <row r="1" spans="1:5" ht="93.75" x14ac:dyDescent="0.2">
      <c r="A1" s="18" t="s">
        <v>0</v>
      </c>
      <c r="B1" s="17" t="s">
        <v>154</v>
      </c>
      <c r="C1" s="132" t="s">
        <v>179</v>
      </c>
      <c r="D1" s="132" t="s">
        <v>180</v>
      </c>
      <c r="E1" s="1" t="s">
        <v>181</v>
      </c>
    </row>
    <row r="2" spans="1:5" x14ac:dyDescent="0.2">
      <c r="A2" s="22">
        <v>1</v>
      </c>
      <c r="B2" s="1">
        <v>2</v>
      </c>
      <c r="C2" s="1">
        <v>3</v>
      </c>
      <c r="D2" s="1">
        <v>4</v>
      </c>
      <c r="E2" s="1">
        <v>7</v>
      </c>
    </row>
    <row r="3" spans="1:5" ht="37.5" x14ac:dyDescent="0.2">
      <c r="A3" s="34">
        <v>10000</v>
      </c>
      <c r="B3" s="35" t="s">
        <v>21</v>
      </c>
      <c r="C3" s="96">
        <v>995146</v>
      </c>
      <c r="D3" s="36">
        <f ca="1">C133</f>
        <v>1553186</v>
      </c>
      <c r="E3" s="97">
        <f ca="1">D3</f>
        <v>1553186</v>
      </c>
    </row>
    <row r="4" spans="1:5" x14ac:dyDescent="0.2">
      <c r="A4" s="72" t="s">
        <v>30</v>
      </c>
      <c r="B4" s="139" t="s">
        <v>22</v>
      </c>
      <c r="C4" s="139"/>
      <c r="D4" s="139"/>
      <c r="E4" s="139"/>
    </row>
    <row r="5" spans="1:5" x14ac:dyDescent="0.2">
      <c r="A5" s="37">
        <v>11000</v>
      </c>
      <c r="B5" s="38" t="s">
        <v>23</v>
      </c>
      <c r="C5" s="39">
        <f>C6+C24+C27+C31+C32+C33</f>
        <v>12364875</v>
      </c>
      <c r="D5" s="39">
        <f t="shared" ref="D5" si="0">D6+D24+D27+D31+D32+D33</f>
        <v>11195513</v>
      </c>
      <c r="E5" s="39">
        <f>E6+E24+E27+E31+E32+E33</f>
        <v>6169955</v>
      </c>
    </row>
    <row r="6" spans="1:5" x14ac:dyDescent="0.2">
      <c r="A6" s="40">
        <v>11100</v>
      </c>
      <c r="B6" s="41" t="s">
        <v>24</v>
      </c>
      <c r="C6" s="42">
        <f>C7+C12+C15+C18+C23</f>
        <v>12104882</v>
      </c>
      <c r="D6" s="42">
        <f t="shared" ref="D6" si="1">D7+D12+D15+D18+D23</f>
        <v>10938899</v>
      </c>
      <c r="E6" s="42">
        <f>E7+E12+E15+E18+E23</f>
        <v>6033522</v>
      </c>
    </row>
    <row r="7" spans="1:5" s="43" customFormat="1" ht="37.5" x14ac:dyDescent="0.2">
      <c r="A7" s="40">
        <v>11110</v>
      </c>
      <c r="B7" s="41" t="s">
        <v>13</v>
      </c>
      <c r="C7" s="42">
        <f t="shared" ref="C7:D7" si="2">SUM(C8:C11)</f>
        <v>9042056</v>
      </c>
      <c r="D7" s="42">
        <f t="shared" si="2"/>
        <v>9234351</v>
      </c>
      <c r="E7" s="42">
        <f t="shared" ref="E7" si="3">SUM(E8:E11)</f>
        <v>4639201</v>
      </c>
    </row>
    <row r="8" spans="1:5" x14ac:dyDescent="0.2">
      <c r="A8" s="73">
        <v>11111</v>
      </c>
      <c r="B8" s="4" t="s">
        <v>1</v>
      </c>
      <c r="C8" s="114">
        <f>5686866+600128+695663+326325</f>
        <v>7308982</v>
      </c>
      <c r="D8" s="114">
        <v>7503234</v>
      </c>
      <c r="E8" s="20">
        <f>3231405+290585+192606+70072</f>
        <v>3784668</v>
      </c>
    </row>
    <row r="9" spans="1:5" ht="37.5" x14ac:dyDescent="0.2">
      <c r="A9" s="73">
        <v>11112</v>
      </c>
      <c r="B9" s="4" t="s">
        <v>2</v>
      </c>
      <c r="C9" s="114">
        <f>644556+98882+11380</f>
        <v>754818</v>
      </c>
      <c r="D9" s="114">
        <v>720000</v>
      </c>
      <c r="E9" s="20">
        <f>308221+19322</f>
        <v>327543</v>
      </c>
    </row>
    <row r="10" spans="1:5" x14ac:dyDescent="0.2">
      <c r="A10" s="73">
        <v>11113</v>
      </c>
      <c r="B10" s="4" t="s">
        <v>3</v>
      </c>
      <c r="C10" s="114">
        <f>875998+24976+17531</f>
        <v>918505</v>
      </c>
      <c r="D10" s="114">
        <v>950117</v>
      </c>
      <c r="E10" s="20">
        <f>455347+3220+20229+18822</f>
        <v>497618</v>
      </c>
    </row>
    <row r="11" spans="1:5" ht="37.5" x14ac:dyDescent="0.2">
      <c r="A11" s="73">
        <v>11114</v>
      </c>
      <c r="B11" s="4" t="s">
        <v>52</v>
      </c>
      <c r="C11" s="114">
        <v>59751</v>
      </c>
      <c r="D11" s="114">
        <v>61000</v>
      </c>
      <c r="E11" s="20">
        <v>29372</v>
      </c>
    </row>
    <row r="12" spans="1:5" s="44" customFormat="1" ht="37.5" x14ac:dyDescent="0.2">
      <c r="A12" s="40">
        <v>11120</v>
      </c>
      <c r="B12" s="3" t="s">
        <v>14</v>
      </c>
      <c r="C12" s="42">
        <f t="shared" ref="C12:D12" si="4">SUM(C13:C14)</f>
        <v>1215431</v>
      </c>
      <c r="D12" s="42">
        <f t="shared" si="4"/>
        <v>1232019</v>
      </c>
      <c r="E12" s="42">
        <f t="shared" ref="E12" si="5">SUM(E13:E14)</f>
        <v>669754</v>
      </c>
    </row>
    <row r="13" spans="1:5" x14ac:dyDescent="0.2">
      <c r="A13" s="73">
        <v>11121</v>
      </c>
      <c r="B13" s="4" t="s">
        <v>15</v>
      </c>
      <c r="C13" s="20">
        <v>943974</v>
      </c>
      <c r="D13" s="114">
        <v>1044546</v>
      </c>
      <c r="E13" s="20">
        <f>578217-804</f>
        <v>577413</v>
      </c>
    </row>
    <row r="14" spans="1:5" x14ac:dyDescent="0.2">
      <c r="A14" s="73">
        <v>11122</v>
      </c>
      <c r="B14" s="4" t="s">
        <v>16</v>
      </c>
      <c r="C14" s="20">
        <v>271457</v>
      </c>
      <c r="D14" s="114">
        <v>187473</v>
      </c>
      <c r="E14" s="20">
        <v>92341</v>
      </c>
    </row>
    <row r="15" spans="1:5" s="44" customFormat="1" ht="37.5" x14ac:dyDescent="0.2">
      <c r="A15" s="40">
        <v>11130</v>
      </c>
      <c r="B15" s="3" t="s">
        <v>17</v>
      </c>
      <c r="C15" s="42">
        <f t="shared" ref="C15:D15" si="6">SUM(C16:C17)</f>
        <v>638289</v>
      </c>
      <c r="D15" s="42">
        <f t="shared" si="6"/>
        <v>472529</v>
      </c>
      <c r="E15" s="42">
        <f t="shared" ref="E15" si="7">SUM(E16:E17)</f>
        <v>218694</v>
      </c>
    </row>
    <row r="16" spans="1:5" x14ac:dyDescent="0.2">
      <c r="A16" s="73">
        <v>11131</v>
      </c>
      <c r="B16" s="4" t="s">
        <v>18</v>
      </c>
      <c r="C16" s="20">
        <v>638289</v>
      </c>
      <c r="D16" s="114">
        <v>472529</v>
      </c>
      <c r="E16" s="20">
        <v>218694</v>
      </c>
    </row>
    <row r="17" spans="1:5" ht="37.5" x14ac:dyDescent="0.2">
      <c r="A17" s="73">
        <v>11132</v>
      </c>
      <c r="B17" s="4" t="s">
        <v>5</v>
      </c>
      <c r="C17" s="20"/>
      <c r="D17" s="114"/>
      <c r="E17" s="20"/>
    </row>
    <row r="18" spans="1:5" s="44" customFormat="1" ht="19.5" x14ac:dyDescent="0.2">
      <c r="A18" s="40">
        <v>11140</v>
      </c>
      <c r="B18" s="3" t="s">
        <v>12</v>
      </c>
      <c r="C18" s="42">
        <f t="shared" ref="C18:D18" si="8">SUM(C19:C22)</f>
        <v>1209106</v>
      </c>
      <c r="D18" s="42">
        <f t="shared" si="8"/>
        <v>0</v>
      </c>
      <c r="E18" s="42">
        <f t="shared" ref="E18" si="9">SUM(E19:E22)</f>
        <v>505873</v>
      </c>
    </row>
    <row r="19" spans="1:5" ht="37.5" x14ac:dyDescent="0.2">
      <c r="A19" s="73">
        <v>11141</v>
      </c>
      <c r="B19" s="4" t="s">
        <v>4</v>
      </c>
      <c r="C19" s="20"/>
      <c r="D19" s="114"/>
      <c r="E19" s="20"/>
    </row>
    <row r="20" spans="1:5" ht="37.5" x14ac:dyDescent="0.2">
      <c r="A20" s="73">
        <v>11142</v>
      </c>
      <c r="B20" s="4" t="s">
        <v>155</v>
      </c>
      <c r="C20" s="20">
        <v>1209106</v>
      </c>
      <c r="D20" s="114">
        <v>0</v>
      </c>
      <c r="E20" s="20">
        <f>505422+451</f>
        <v>505873</v>
      </c>
    </row>
    <row r="21" spans="1:5" ht="56.25" x14ac:dyDescent="0.2">
      <c r="A21" s="73">
        <v>11143</v>
      </c>
      <c r="B21" s="4" t="s">
        <v>6</v>
      </c>
      <c r="C21" s="20"/>
      <c r="D21" s="114"/>
      <c r="E21" s="20"/>
    </row>
    <row r="22" spans="1:5" x14ac:dyDescent="0.2">
      <c r="A22" s="73">
        <v>11144</v>
      </c>
      <c r="B22" s="4" t="s">
        <v>7</v>
      </c>
      <c r="C22" s="20"/>
      <c r="D22" s="114"/>
      <c r="E22" s="20"/>
    </row>
    <row r="23" spans="1:5" ht="37.5" x14ac:dyDescent="0.2">
      <c r="A23" s="40">
        <v>11150</v>
      </c>
      <c r="B23" s="3" t="s">
        <v>129</v>
      </c>
      <c r="C23" s="98"/>
      <c r="D23" s="115"/>
      <c r="E23" s="98"/>
    </row>
    <row r="24" spans="1:5" x14ac:dyDescent="0.2">
      <c r="A24" s="40">
        <v>11200</v>
      </c>
      <c r="B24" s="3" t="s">
        <v>8</v>
      </c>
      <c r="C24" s="99">
        <f>C25+C26</f>
        <v>0</v>
      </c>
      <c r="D24" s="116">
        <f t="shared" ref="D24" si="10">D25+D26</f>
        <v>0</v>
      </c>
      <c r="E24" s="99">
        <f>E25+E26</f>
        <v>0</v>
      </c>
    </row>
    <row r="25" spans="1:5" x14ac:dyDescent="0.2">
      <c r="A25" s="59">
        <v>11210</v>
      </c>
      <c r="B25" s="24" t="s">
        <v>130</v>
      </c>
      <c r="C25" s="21"/>
      <c r="D25" s="19"/>
      <c r="E25" s="21"/>
    </row>
    <row r="26" spans="1:5" x14ac:dyDescent="0.2">
      <c r="A26" s="59">
        <v>11220</v>
      </c>
      <c r="B26" s="24" t="s">
        <v>131</v>
      </c>
      <c r="C26" s="21"/>
      <c r="D26" s="19"/>
      <c r="E26" s="21"/>
    </row>
    <row r="27" spans="1:5" x14ac:dyDescent="0.2">
      <c r="A27" s="40">
        <v>11300</v>
      </c>
      <c r="B27" s="15" t="s">
        <v>25</v>
      </c>
      <c r="C27" s="99">
        <f>SUM(C28:C30)</f>
        <v>206245</v>
      </c>
      <c r="D27" s="116">
        <f t="shared" ref="D27" si="11">SUM(D28:D30)</f>
        <v>205514</v>
      </c>
      <c r="E27" s="99">
        <f>SUM(E28:E30)</f>
        <v>112739</v>
      </c>
    </row>
    <row r="28" spans="1:5" x14ac:dyDescent="0.2">
      <c r="A28" s="73">
        <v>11310</v>
      </c>
      <c r="B28" s="4" t="s">
        <v>19</v>
      </c>
      <c r="C28" s="114">
        <v>142995</v>
      </c>
      <c r="D28" s="114">
        <v>152000</v>
      </c>
      <c r="E28" s="20">
        <f>72367-50</f>
        <v>72317</v>
      </c>
    </row>
    <row r="29" spans="1:5" x14ac:dyDescent="0.2">
      <c r="A29" s="73">
        <v>11320</v>
      </c>
      <c r="B29" s="4" t="s">
        <v>20</v>
      </c>
      <c r="C29" s="114">
        <f>10776-17</f>
        <v>10759</v>
      </c>
      <c r="D29" s="114">
        <v>8352</v>
      </c>
      <c r="E29" s="20">
        <f>3493-91</f>
        <v>3402</v>
      </c>
    </row>
    <row r="30" spans="1:5" ht="44.25" customHeight="1" x14ac:dyDescent="0.2">
      <c r="A30" s="73">
        <v>11330</v>
      </c>
      <c r="B30" s="4" t="s">
        <v>9</v>
      </c>
      <c r="C30" s="114">
        <v>52491</v>
      </c>
      <c r="D30" s="114">
        <v>45162</v>
      </c>
      <c r="E30" s="20">
        <f>5544+31476</f>
        <v>37020</v>
      </c>
    </row>
    <row r="31" spans="1:5" ht="37.5" x14ac:dyDescent="0.2">
      <c r="A31" s="59">
        <v>11400</v>
      </c>
      <c r="B31" s="68" t="s">
        <v>10</v>
      </c>
      <c r="C31" s="117">
        <f>42448-11+1927</f>
        <v>44364</v>
      </c>
      <c r="D31" s="117">
        <v>42000</v>
      </c>
      <c r="E31" s="100">
        <f>19110-94+448</f>
        <v>19464</v>
      </c>
    </row>
    <row r="32" spans="1:5" ht="37.5" x14ac:dyDescent="0.2">
      <c r="A32" s="59">
        <v>11500</v>
      </c>
      <c r="B32" s="68" t="s">
        <v>51</v>
      </c>
      <c r="C32" s="117">
        <v>9384</v>
      </c>
      <c r="D32" s="117">
        <v>9100</v>
      </c>
      <c r="E32" s="100">
        <v>4230</v>
      </c>
    </row>
    <row r="33" spans="1:7" ht="19.5" customHeight="1" x14ac:dyDescent="0.2">
      <c r="A33" s="59">
        <v>11600</v>
      </c>
      <c r="B33" s="5" t="s">
        <v>11</v>
      </c>
      <c r="C33" s="100"/>
      <c r="D33" s="117"/>
      <c r="E33" s="100"/>
    </row>
    <row r="34" spans="1:7" x14ac:dyDescent="0.2">
      <c r="A34" s="37">
        <v>12000</v>
      </c>
      <c r="B34" s="38" t="s">
        <v>26</v>
      </c>
      <c r="C34" s="45">
        <f t="shared" ref="C34:D34" si="12">C35+C42</f>
        <v>11712616</v>
      </c>
      <c r="D34" s="45">
        <f t="shared" si="12"/>
        <v>11081845</v>
      </c>
      <c r="E34" s="45">
        <f t="shared" ref="E34" si="13">E35+E42</f>
        <v>5826986</v>
      </c>
    </row>
    <row r="35" spans="1:7" x14ac:dyDescent="0.2">
      <c r="A35" s="40">
        <v>12100</v>
      </c>
      <c r="B35" s="41" t="s">
        <v>27</v>
      </c>
      <c r="C35" s="99">
        <f>C36+C37+C38+C39+C40+C41</f>
        <v>11660933</v>
      </c>
      <c r="D35" s="116">
        <f t="shared" ref="D35" si="14">D36+D37+D38+D39+D40+D41</f>
        <v>11025722</v>
      </c>
      <c r="E35" s="99">
        <f>E36+E37+E38+E39+E40+E41</f>
        <v>5791773</v>
      </c>
    </row>
    <row r="36" spans="1:7" x14ac:dyDescent="0.2">
      <c r="A36" s="73">
        <v>12110</v>
      </c>
      <c r="B36" s="51" t="s">
        <v>53</v>
      </c>
      <c r="C36" s="114">
        <v>8175843</v>
      </c>
      <c r="D36" s="114">
        <v>7532604</v>
      </c>
      <c r="E36" s="20">
        <v>3933428</v>
      </c>
    </row>
    <row r="37" spans="1:7" ht="75" x14ac:dyDescent="0.2">
      <c r="A37" s="73">
        <v>12120</v>
      </c>
      <c r="B37" s="51" t="s">
        <v>54</v>
      </c>
      <c r="C37" s="114">
        <v>2086756</v>
      </c>
      <c r="D37" s="114">
        <v>1906330</v>
      </c>
      <c r="E37" s="20">
        <v>1074896</v>
      </c>
    </row>
    <row r="38" spans="1:7" ht="37.5" x14ac:dyDescent="0.2">
      <c r="A38" s="73">
        <v>12130</v>
      </c>
      <c r="B38" s="51" t="s">
        <v>55</v>
      </c>
      <c r="C38" s="114">
        <v>0</v>
      </c>
      <c r="D38" s="114">
        <v>0</v>
      </c>
      <c r="E38" s="20">
        <v>1149</v>
      </c>
    </row>
    <row r="39" spans="1:7" x14ac:dyDescent="0.2">
      <c r="A39" s="73">
        <v>12140</v>
      </c>
      <c r="B39" s="51" t="s">
        <v>56</v>
      </c>
      <c r="C39" s="114">
        <v>446689</v>
      </c>
      <c r="D39" s="114">
        <v>581304</v>
      </c>
      <c r="E39" s="20">
        <f>311592-20371</f>
        <v>291221</v>
      </c>
    </row>
    <row r="40" spans="1:7" ht="55.5" customHeight="1" x14ac:dyDescent="0.2">
      <c r="A40" s="73">
        <v>12150</v>
      </c>
      <c r="B40" s="51" t="s">
        <v>57</v>
      </c>
      <c r="C40" s="114">
        <v>556713</v>
      </c>
      <c r="D40" s="114">
        <v>668484</v>
      </c>
      <c r="E40" s="20">
        <v>320728</v>
      </c>
    </row>
    <row r="41" spans="1:7" ht="118.5" customHeight="1" x14ac:dyDescent="0.2">
      <c r="A41" s="73">
        <v>12160</v>
      </c>
      <c r="B41" s="51" t="s">
        <v>58</v>
      </c>
      <c r="C41" s="114">
        <v>394932</v>
      </c>
      <c r="D41" s="114">
        <v>337000</v>
      </c>
      <c r="E41" s="20">
        <v>170351</v>
      </c>
      <c r="G41" s="122"/>
    </row>
    <row r="42" spans="1:7" ht="37.5" x14ac:dyDescent="0.2">
      <c r="A42" s="40">
        <v>12200</v>
      </c>
      <c r="B42" s="41" t="s">
        <v>28</v>
      </c>
      <c r="C42" s="99">
        <f t="shared" ref="C42:D42" si="15">C43+C44</f>
        <v>51683</v>
      </c>
      <c r="D42" s="116">
        <f t="shared" si="15"/>
        <v>56123</v>
      </c>
      <c r="E42" s="99">
        <f t="shared" ref="E42" si="16">E43+E44</f>
        <v>35213</v>
      </c>
      <c r="G42" s="122"/>
    </row>
    <row r="43" spans="1:7" ht="18" customHeight="1" x14ac:dyDescent="0.2">
      <c r="A43" s="73">
        <v>12210</v>
      </c>
      <c r="B43" s="51" t="s">
        <v>59</v>
      </c>
      <c r="C43" s="20">
        <v>0</v>
      </c>
      <c r="D43" s="114"/>
      <c r="E43" s="20">
        <v>0</v>
      </c>
      <c r="G43" s="122"/>
    </row>
    <row r="44" spans="1:7" x14ac:dyDescent="0.2">
      <c r="A44" s="73">
        <v>12220</v>
      </c>
      <c r="B44" s="51" t="s">
        <v>60</v>
      </c>
      <c r="C44" s="20">
        <v>51683</v>
      </c>
      <c r="D44" s="114">
        <v>56123</v>
      </c>
      <c r="E44" s="20">
        <f>14842+20371</f>
        <v>35213</v>
      </c>
      <c r="G44" s="122"/>
    </row>
    <row r="45" spans="1:7" ht="37.5" x14ac:dyDescent="0.2">
      <c r="A45" s="37">
        <v>13000</v>
      </c>
      <c r="B45" s="46" t="s">
        <v>29</v>
      </c>
      <c r="C45" s="45">
        <f t="shared" ref="C45:D45" si="17">C5-C34</f>
        <v>652259</v>
      </c>
      <c r="D45" s="45">
        <f t="shared" si="17"/>
        <v>113668</v>
      </c>
      <c r="E45" s="45">
        <f t="shared" ref="E45" si="18">E5-E34</f>
        <v>342969</v>
      </c>
    </row>
    <row r="46" spans="1:7" x14ac:dyDescent="0.2">
      <c r="A46" s="72" t="s">
        <v>35</v>
      </c>
      <c r="B46" s="139" t="s">
        <v>31</v>
      </c>
      <c r="C46" s="139"/>
      <c r="D46" s="139"/>
      <c r="E46" s="139"/>
    </row>
    <row r="47" spans="1:7" x14ac:dyDescent="0.2">
      <c r="A47" s="47">
        <v>14000</v>
      </c>
      <c r="B47" s="48" t="s">
        <v>67</v>
      </c>
      <c r="C47" s="101">
        <f t="shared" ref="C47:D47" si="19">C48+C49+C50+C51+C52</f>
        <v>0</v>
      </c>
      <c r="D47" s="118">
        <f t="shared" si="19"/>
        <v>0</v>
      </c>
      <c r="E47" s="101">
        <f t="shared" ref="E47" si="20">E48+E49+E50+E51+E52</f>
        <v>0</v>
      </c>
    </row>
    <row r="48" spans="1:7" ht="56.25" x14ac:dyDescent="0.2">
      <c r="A48" s="28">
        <v>14100</v>
      </c>
      <c r="B48" s="52" t="s">
        <v>63</v>
      </c>
      <c r="C48" s="102"/>
      <c r="D48" s="119"/>
      <c r="E48" s="102"/>
    </row>
    <row r="49" spans="1:5" ht="37.5" customHeight="1" x14ac:dyDescent="0.2">
      <c r="A49" s="28">
        <v>14200</v>
      </c>
      <c r="B49" s="52" t="s">
        <v>32</v>
      </c>
      <c r="C49" s="102"/>
      <c r="D49" s="119"/>
      <c r="E49" s="102"/>
    </row>
    <row r="50" spans="1:5" x14ac:dyDescent="0.2">
      <c r="A50" s="28">
        <v>14300</v>
      </c>
      <c r="B50" s="68" t="s">
        <v>34</v>
      </c>
      <c r="C50" s="102"/>
      <c r="D50" s="119"/>
      <c r="E50" s="102"/>
    </row>
    <row r="51" spans="1:5" x14ac:dyDescent="0.2">
      <c r="A51" s="28">
        <v>14400</v>
      </c>
      <c r="B51" s="68" t="s">
        <v>68</v>
      </c>
      <c r="C51" s="102"/>
      <c r="D51" s="119"/>
      <c r="E51" s="102"/>
    </row>
    <row r="52" spans="1:5" x14ac:dyDescent="0.2">
      <c r="A52" s="28">
        <v>14500</v>
      </c>
      <c r="B52" s="68" t="s">
        <v>69</v>
      </c>
      <c r="C52" s="102"/>
      <c r="D52" s="119"/>
      <c r="E52" s="102"/>
    </row>
    <row r="53" spans="1:5" x14ac:dyDescent="0.2">
      <c r="A53" s="47">
        <v>15000</v>
      </c>
      <c r="B53" s="49" t="s">
        <v>70</v>
      </c>
      <c r="C53" s="101">
        <f t="shared" ref="C53:D53" ca="1" si="21">C54+C55+C104</f>
        <v>530477</v>
      </c>
      <c r="D53" s="118">
        <f t="shared" ca="1" si="21"/>
        <v>375780</v>
      </c>
      <c r="E53" s="101">
        <f t="shared" ref="E53" ca="1" si="22">E54+E55+E104</f>
        <v>73003</v>
      </c>
    </row>
    <row r="54" spans="1:5" ht="56.25" x14ac:dyDescent="0.2">
      <c r="A54" s="28">
        <v>15100</v>
      </c>
      <c r="B54" s="52" t="s">
        <v>62</v>
      </c>
      <c r="C54" s="102"/>
      <c r="D54" s="119"/>
      <c r="E54" s="102"/>
    </row>
    <row r="55" spans="1:5" ht="40.5" x14ac:dyDescent="0.2">
      <c r="A55" s="28">
        <v>15200</v>
      </c>
      <c r="B55" s="52" t="s">
        <v>167</v>
      </c>
      <c r="C55" s="103">
        <f t="shared" ref="C55:D55" ca="1" si="23">C56+C72+C88</f>
        <v>530477</v>
      </c>
      <c r="D55" s="119">
        <f t="shared" ca="1" si="23"/>
        <v>375780</v>
      </c>
      <c r="E55" s="103">
        <f t="shared" ref="E55" ca="1" si="24">E56+E72+E88</f>
        <v>73003</v>
      </c>
    </row>
    <row r="56" spans="1:5" x14ac:dyDescent="0.2">
      <c r="A56" s="23">
        <v>15210</v>
      </c>
      <c r="B56" s="25" t="s">
        <v>66</v>
      </c>
      <c r="C56" s="50">
        <f t="shared" ref="C56:D56" ca="1" si="25">C57+C60+C63+C66+C69</f>
        <v>0</v>
      </c>
      <c r="D56" s="50">
        <f t="shared" ca="1" si="25"/>
        <v>0</v>
      </c>
      <c r="E56" s="50">
        <f t="shared" ref="E56" ca="1" si="26">E57+E60+E63+E66+E69</f>
        <v>270</v>
      </c>
    </row>
    <row r="57" spans="1:5" ht="56.25" x14ac:dyDescent="0.2">
      <c r="A57" s="22">
        <v>15211</v>
      </c>
      <c r="B57" s="51" t="s">
        <v>157</v>
      </c>
      <c r="C57" s="104">
        <f ca="1">SUM(OFFSET(C60,-1,0):OFFSET(C57,1,0))</f>
        <v>0</v>
      </c>
      <c r="D57" s="27">
        <f t="shared" ref="D57" ca="1" si="27">SUM(D58:D60)-D60</f>
        <v>0</v>
      </c>
      <c r="E57" s="104">
        <f ca="1">SUM(OFFSET(E60,-1,0):OFFSET(E57,1,0))</f>
        <v>0</v>
      </c>
    </row>
    <row r="58" spans="1:5" s="87" customFormat="1" ht="18.95" hidden="1" customHeight="1" x14ac:dyDescent="0.2">
      <c r="A58" s="78"/>
      <c r="B58" s="77"/>
      <c r="C58" s="105"/>
      <c r="D58" s="76"/>
      <c r="E58" s="105"/>
    </row>
    <row r="59" spans="1:5" s="87" customFormat="1" x14ac:dyDescent="0.2">
      <c r="A59" s="78"/>
      <c r="B59" s="77"/>
      <c r="C59" s="105"/>
      <c r="D59" s="76"/>
      <c r="E59" s="105"/>
    </row>
    <row r="60" spans="1:5" ht="56.25" x14ac:dyDescent="0.2">
      <c r="A60" s="22">
        <v>15212</v>
      </c>
      <c r="B60" s="51" t="s">
        <v>158</v>
      </c>
      <c r="C60" s="104">
        <f ca="1">SUM(OFFSET(C63,-1,0):OFFSET(C60,1,0))</f>
        <v>0</v>
      </c>
      <c r="D60" s="27">
        <f t="shared" ref="D60" ca="1" si="28">SUM(D61:D63)-D63</f>
        <v>0</v>
      </c>
      <c r="E60" s="104">
        <f ca="1">SUM(OFFSET(E63,-1,0):OFFSET(E60,1,0))</f>
        <v>0</v>
      </c>
    </row>
    <row r="61" spans="1:5" s="87" customFormat="1" ht="18.95" hidden="1" customHeight="1" x14ac:dyDescent="0.2">
      <c r="A61" s="78"/>
      <c r="B61" s="77"/>
      <c r="C61" s="105"/>
      <c r="D61" s="76"/>
      <c r="E61" s="105"/>
    </row>
    <row r="62" spans="1:5" s="87" customFormat="1" x14ac:dyDescent="0.2">
      <c r="A62" s="78"/>
      <c r="B62" s="77"/>
      <c r="C62" s="105"/>
      <c r="D62" s="76"/>
      <c r="E62" s="105"/>
    </row>
    <row r="63" spans="1:5" ht="39.75" customHeight="1" x14ac:dyDescent="0.2">
      <c r="A63" s="22">
        <v>15213</v>
      </c>
      <c r="B63" s="51" t="s">
        <v>159</v>
      </c>
      <c r="C63" s="104">
        <f ca="1">SUM(OFFSET(C66,-1,0):OFFSET(C63,1,0))</f>
        <v>0</v>
      </c>
      <c r="D63" s="27">
        <f t="shared" ref="D63" ca="1" si="29">SUM(D64:D66)-D66</f>
        <v>0</v>
      </c>
      <c r="E63" s="104">
        <f ca="1">SUM(OFFSET(E66,-1,0):OFFSET(E63,1,0))</f>
        <v>0</v>
      </c>
    </row>
    <row r="64" spans="1:5" s="87" customFormat="1" ht="39.75" hidden="1" customHeight="1" x14ac:dyDescent="0.2">
      <c r="A64" s="78"/>
      <c r="B64" s="77"/>
      <c r="C64" s="76"/>
      <c r="D64" s="76"/>
      <c r="E64" s="76"/>
    </row>
    <row r="65" spans="1:5" s="87" customFormat="1" ht="39.75" customHeight="1" x14ac:dyDescent="0.2">
      <c r="A65" s="78"/>
      <c r="B65" s="77"/>
      <c r="C65" s="105"/>
      <c r="D65" s="76"/>
      <c r="E65" s="105"/>
    </row>
    <row r="66" spans="1:5" ht="37.5" x14ac:dyDescent="0.2">
      <c r="A66" s="22">
        <v>15214</v>
      </c>
      <c r="B66" s="51" t="s">
        <v>160</v>
      </c>
      <c r="C66" s="104">
        <f ca="1">SUM(OFFSET(C69,-1,0):OFFSET(C66,1,0))</f>
        <v>0</v>
      </c>
      <c r="D66" s="27">
        <f t="shared" ref="D66" ca="1" si="30">SUM(D67:D69)-D69</f>
        <v>0</v>
      </c>
      <c r="E66" s="104">
        <f ca="1">SUM(OFFSET(E69,-1,0):OFFSET(E66,1,0))</f>
        <v>270</v>
      </c>
    </row>
    <row r="67" spans="1:5" s="87" customFormat="1" ht="18.95" hidden="1" customHeight="1" x14ac:dyDescent="0.2">
      <c r="A67" s="78"/>
      <c r="B67" s="77"/>
      <c r="C67" s="105"/>
      <c r="D67" s="76"/>
      <c r="E67" s="105"/>
    </row>
    <row r="68" spans="1:5" s="87" customFormat="1" x14ac:dyDescent="0.2">
      <c r="A68" s="78"/>
      <c r="B68" s="77" t="s">
        <v>173</v>
      </c>
      <c r="C68" s="105">
        <v>0</v>
      </c>
      <c r="D68" s="86">
        <v>0</v>
      </c>
      <c r="E68" s="105">
        <v>270</v>
      </c>
    </row>
    <row r="69" spans="1:5" ht="37.5" x14ac:dyDescent="0.2">
      <c r="A69" s="22">
        <v>15215</v>
      </c>
      <c r="B69" s="51" t="s">
        <v>161</v>
      </c>
      <c r="C69" s="104">
        <f ca="1">SUM(OFFSET(C72,-1,0):OFFSET(C69,1,0))</f>
        <v>0</v>
      </c>
      <c r="D69" s="27">
        <f t="shared" ref="D69" ca="1" si="31">SUM(D70:D72)-D72</f>
        <v>0</v>
      </c>
      <c r="E69" s="104">
        <f ca="1">SUM(OFFSET(E72,-1,0):OFFSET(E69,1,0))</f>
        <v>0</v>
      </c>
    </row>
    <row r="70" spans="1:5" s="87" customFormat="1" ht="18.95" hidden="1" customHeight="1" x14ac:dyDescent="0.2">
      <c r="A70" s="78"/>
      <c r="B70" s="77"/>
      <c r="C70" s="105"/>
      <c r="D70" s="76"/>
      <c r="E70" s="105"/>
    </row>
    <row r="71" spans="1:5" s="87" customFormat="1" x14ac:dyDescent="0.2">
      <c r="A71" s="78"/>
      <c r="B71" s="77"/>
      <c r="C71" s="105"/>
      <c r="D71" s="76"/>
      <c r="E71" s="105"/>
    </row>
    <row r="72" spans="1:5" x14ac:dyDescent="0.2">
      <c r="A72" s="23">
        <v>15220</v>
      </c>
      <c r="B72" s="25" t="s">
        <v>64</v>
      </c>
      <c r="C72" s="50">
        <f t="shared" ref="C72:D72" ca="1" si="32">C73+C76+C79+C82+C85</f>
        <v>284711</v>
      </c>
      <c r="D72" s="50">
        <f t="shared" ca="1" si="32"/>
        <v>95365</v>
      </c>
      <c r="E72" s="50">
        <f t="shared" ref="E72" ca="1" si="33">E73+E76+E79+E82+E85</f>
        <v>53243</v>
      </c>
    </row>
    <row r="73" spans="1:5" ht="56.25" x14ac:dyDescent="0.2">
      <c r="A73" s="22">
        <v>15221</v>
      </c>
      <c r="B73" s="51" t="s">
        <v>162</v>
      </c>
      <c r="C73" s="104">
        <f ca="1">SUM(OFFSET(C76,-1,0):OFFSET(C73,1,0))</f>
        <v>0</v>
      </c>
      <c r="D73" s="27">
        <f t="shared" ref="D73" ca="1" si="34">SUM(D74:D76)-D76</f>
        <v>0</v>
      </c>
      <c r="E73" s="104">
        <f ca="1">SUM(OFFSET(E76,-1,0):OFFSET(E73,1,0))</f>
        <v>0</v>
      </c>
    </row>
    <row r="74" spans="1:5" s="87" customFormat="1" ht="18.95" hidden="1" customHeight="1" x14ac:dyDescent="0.2">
      <c r="A74" s="78"/>
      <c r="B74" s="77"/>
      <c r="C74" s="105"/>
      <c r="D74" s="76"/>
      <c r="E74" s="105"/>
    </row>
    <row r="75" spans="1:5" s="87" customFormat="1" x14ac:dyDescent="0.2">
      <c r="A75" s="78"/>
      <c r="B75" s="77"/>
      <c r="C75" s="105"/>
      <c r="D75" s="76"/>
      <c r="E75" s="105"/>
    </row>
    <row r="76" spans="1:5" ht="56.25" x14ac:dyDescent="0.2">
      <c r="A76" s="22">
        <v>15222</v>
      </c>
      <c r="B76" s="51" t="s">
        <v>158</v>
      </c>
      <c r="C76" s="104">
        <f ca="1">SUM(OFFSET(C79,-1,0):OFFSET(C76,1,0))</f>
        <v>0</v>
      </c>
      <c r="D76" s="27">
        <f t="shared" ref="D76" ca="1" si="35">SUM(D77:D79)-D79</f>
        <v>0</v>
      </c>
      <c r="E76" s="104">
        <f ca="1">SUM(OFFSET(E79,-1,0):OFFSET(E76,1,0))</f>
        <v>0</v>
      </c>
    </row>
    <row r="77" spans="1:5" s="87" customFormat="1" ht="18.95" hidden="1" customHeight="1" x14ac:dyDescent="0.2">
      <c r="A77" s="78"/>
      <c r="B77" s="77"/>
      <c r="C77" s="105"/>
      <c r="D77" s="76"/>
      <c r="E77" s="105"/>
    </row>
    <row r="78" spans="1:5" s="87" customFormat="1" x14ac:dyDescent="0.2">
      <c r="A78" s="78"/>
      <c r="B78" s="77"/>
      <c r="C78" s="105"/>
      <c r="D78" s="76"/>
      <c r="E78" s="105"/>
    </row>
    <row r="79" spans="1:5" ht="39" customHeight="1" x14ac:dyDescent="0.2">
      <c r="A79" s="22">
        <v>15223</v>
      </c>
      <c r="B79" s="51" t="s">
        <v>159</v>
      </c>
      <c r="C79" s="104">
        <f ca="1">SUM(OFFSET(C82,-1,0):OFFSET(C79,1,0))</f>
        <v>0</v>
      </c>
      <c r="D79" s="27">
        <f t="shared" ref="D79" ca="1" si="36">SUM(D80:D82)-D82</f>
        <v>0</v>
      </c>
      <c r="E79" s="104">
        <f ca="1">SUM(OFFSET(E82,-1,0):OFFSET(E79,1,0))</f>
        <v>0</v>
      </c>
    </row>
    <row r="80" spans="1:5" s="87" customFormat="1" ht="39" hidden="1" customHeight="1" x14ac:dyDescent="0.2">
      <c r="A80" s="78"/>
      <c r="B80" s="77"/>
      <c r="C80" s="105"/>
      <c r="D80" s="76"/>
      <c r="E80" s="105"/>
    </row>
    <row r="81" spans="1:5" s="87" customFormat="1" ht="39" customHeight="1" x14ac:dyDescent="0.2">
      <c r="A81" s="78"/>
      <c r="B81" s="77"/>
      <c r="C81" s="105"/>
      <c r="D81" s="76"/>
      <c r="E81" s="105"/>
    </row>
    <row r="82" spans="1:5" ht="37.5" x14ac:dyDescent="0.2">
      <c r="A82" s="22">
        <v>15224</v>
      </c>
      <c r="B82" s="51" t="s">
        <v>160</v>
      </c>
      <c r="C82" s="104">
        <f ca="1">SUM(OFFSET(C85,-1,0):OFFSET(C82,1,0))</f>
        <v>284711</v>
      </c>
      <c r="D82" s="27">
        <f t="shared" ref="D82" ca="1" si="37">SUM(D83:D85)-D85</f>
        <v>95365</v>
      </c>
      <c r="E82" s="104">
        <f ca="1">SUM(OFFSET(E85,-1,0):OFFSET(E82,1,0))</f>
        <v>53243</v>
      </c>
    </row>
    <row r="83" spans="1:5" s="87" customFormat="1" ht="18.95" hidden="1" customHeight="1" x14ac:dyDescent="0.2">
      <c r="A83" s="78"/>
      <c r="B83" s="77"/>
      <c r="C83" s="105"/>
      <c r="D83" s="76"/>
      <c r="E83" s="105"/>
    </row>
    <row r="84" spans="1:5" s="87" customFormat="1" x14ac:dyDescent="0.2">
      <c r="A84" s="78"/>
      <c r="B84" s="77" t="s">
        <v>174</v>
      </c>
      <c r="C84" s="105">
        <v>284711</v>
      </c>
      <c r="D84" s="129">
        <v>95365</v>
      </c>
      <c r="E84" s="105">
        <v>53243</v>
      </c>
    </row>
    <row r="85" spans="1:5" ht="37.5" x14ac:dyDescent="0.2">
      <c r="A85" s="22">
        <v>15225</v>
      </c>
      <c r="B85" s="51" t="s">
        <v>161</v>
      </c>
      <c r="C85" s="104">
        <f ca="1">SUM(OFFSET(C88,-1,0):OFFSET(C85,1,0))</f>
        <v>0</v>
      </c>
      <c r="D85" s="131">
        <f t="shared" ref="D85" ca="1" si="38">SUM(D86:D88)-D88</f>
        <v>0</v>
      </c>
      <c r="E85" s="104">
        <f ca="1">SUM(OFFSET(E88,-1,0):OFFSET(E85,1,0))</f>
        <v>0</v>
      </c>
    </row>
    <row r="86" spans="1:5" s="87" customFormat="1" ht="18.95" hidden="1" customHeight="1" x14ac:dyDescent="0.2">
      <c r="A86" s="78"/>
      <c r="B86" s="77"/>
      <c r="C86" s="105"/>
      <c r="D86" s="76"/>
      <c r="E86" s="105"/>
    </row>
    <row r="87" spans="1:5" s="87" customFormat="1" x14ac:dyDescent="0.2">
      <c r="A87" s="78"/>
      <c r="B87" s="77" t="s">
        <v>175</v>
      </c>
      <c r="C87" s="105">
        <v>0</v>
      </c>
      <c r="D87" s="76">
        <v>0</v>
      </c>
      <c r="E87" s="105"/>
    </row>
    <row r="88" spans="1:5" x14ac:dyDescent="0.2">
      <c r="A88" s="23">
        <v>15230</v>
      </c>
      <c r="B88" s="25" t="s">
        <v>65</v>
      </c>
      <c r="C88" s="50">
        <f t="shared" ref="C88:D88" ca="1" si="39">C89+C92+C95+C98+C101</f>
        <v>245766</v>
      </c>
      <c r="D88" s="50">
        <f t="shared" ca="1" si="39"/>
        <v>280415</v>
      </c>
      <c r="E88" s="50">
        <f t="shared" ref="E88" ca="1" si="40">E89+E92+E95+E98+E101</f>
        <v>19490</v>
      </c>
    </row>
    <row r="89" spans="1:5" ht="56.25" x14ac:dyDescent="0.2">
      <c r="A89" s="22">
        <v>15231</v>
      </c>
      <c r="B89" s="51" t="s">
        <v>162</v>
      </c>
      <c r="C89" s="104">
        <f ca="1">SUM(OFFSET(C92,-1,0):OFFSET(C89,1,0))</f>
        <v>0</v>
      </c>
      <c r="D89" s="27">
        <f ca="1">SUM(OFFSET(D92,-1,0):OFFSET(D89,1,0))</f>
        <v>0</v>
      </c>
      <c r="E89" s="104">
        <f ca="1">SUM(OFFSET(E92,-1,0):OFFSET(E89,1,0))</f>
        <v>0</v>
      </c>
    </row>
    <row r="90" spans="1:5" s="87" customFormat="1" ht="18.95" hidden="1" customHeight="1" x14ac:dyDescent="0.2">
      <c r="A90" s="78"/>
      <c r="B90" s="77"/>
      <c r="C90" s="105"/>
      <c r="D90" s="76"/>
      <c r="E90" s="105"/>
    </row>
    <row r="91" spans="1:5" s="87" customFormat="1" ht="37.5" x14ac:dyDescent="0.2">
      <c r="A91" s="78"/>
      <c r="B91" s="77" t="s">
        <v>178</v>
      </c>
      <c r="C91" s="105">
        <v>0</v>
      </c>
      <c r="D91" s="76">
        <v>0</v>
      </c>
      <c r="E91" s="105">
        <v>0</v>
      </c>
    </row>
    <row r="92" spans="1:5" ht="56.25" x14ac:dyDescent="0.2">
      <c r="A92" s="22">
        <v>15232</v>
      </c>
      <c r="B92" s="51" t="s">
        <v>158</v>
      </c>
      <c r="C92" s="104">
        <f ca="1">SUM(OFFSET(C95,-1,0):OFFSET(C92,1,0))</f>
        <v>0</v>
      </c>
      <c r="D92" s="27">
        <f t="shared" ref="D92" si="41">SUM(D93:D95)-D95</f>
        <v>0</v>
      </c>
      <c r="E92" s="104">
        <f ca="1">SUM(OFFSET(E95,-1,0):OFFSET(E92,1,0))</f>
        <v>0</v>
      </c>
    </row>
    <row r="93" spans="1:5" s="87" customFormat="1" ht="18.95" hidden="1" customHeight="1" x14ac:dyDescent="0.2">
      <c r="A93" s="78"/>
      <c r="B93" s="77"/>
      <c r="C93" s="105"/>
      <c r="D93" s="76"/>
      <c r="E93" s="105"/>
    </row>
    <row r="94" spans="1:5" s="87" customFormat="1" x14ac:dyDescent="0.2">
      <c r="A94" s="78"/>
      <c r="B94" s="77"/>
      <c r="C94" s="105"/>
      <c r="D94" s="76"/>
      <c r="E94" s="105"/>
    </row>
    <row r="95" spans="1:5" ht="38.25" customHeight="1" x14ac:dyDescent="0.2">
      <c r="A95" s="22">
        <v>15233</v>
      </c>
      <c r="B95" s="51" t="s">
        <v>159</v>
      </c>
      <c r="C95" s="104">
        <f ca="1">SUM(OFFSET(C98,-1,0):OFFSET(C95,1,0))</f>
        <v>0</v>
      </c>
      <c r="D95" s="27">
        <f t="shared" ref="D95" si="42">SUM(D96:D98)-D98</f>
        <v>0</v>
      </c>
      <c r="E95" s="104">
        <f ca="1">SUM(OFFSET(E98,-1,0):OFFSET(E95,1,0))</f>
        <v>0</v>
      </c>
    </row>
    <row r="96" spans="1:5" s="87" customFormat="1" ht="38.25" hidden="1" customHeight="1" x14ac:dyDescent="0.2">
      <c r="A96" s="78"/>
      <c r="B96" s="77"/>
      <c r="C96" s="105"/>
      <c r="D96" s="76"/>
      <c r="E96" s="105"/>
    </row>
    <row r="97" spans="1:5" s="87" customFormat="1" ht="38.25" customHeight="1" x14ac:dyDescent="0.2">
      <c r="A97" s="78"/>
      <c r="B97" s="77"/>
      <c r="C97" s="105"/>
      <c r="D97" s="76"/>
      <c r="E97" s="105"/>
    </row>
    <row r="98" spans="1:5" ht="37.5" x14ac:dyDescent="0.2">
      <c r="A98" s="22">
        <v>15234</v>
      </c>
      <c r="B98" s="51" t="s">
        <v>160</v>
      </c>
      <c r="C98" s="104">
        <f ca="1">SUM(OFFSET(C101,-1,0):OFFSET(C98,1,0))</f>
        <v>245766</v>
      </c>
      <c r="D98" s="27">
        <f t="shared" ref="D98" si="43">SUM(D99:D101)-D101</f>
        <v>280415</v>
      </c>
      <c r="E98" s="104">
        <f ca="1">SUM(OFFSET(E101,-1,0):OFFSET(E98,1,0))</f>
        <v>19490</v>
      </c>
    </row>
    <row r="99" spans="1:5" s="87" customFormat="1" ht="18.95" hidden="1" customHeight="1" x14ac:dyDescent="0.2">
      <c r="A99" s="78"/>
      <c r="B99" s="77"/>
      <c r="C99" s="105"/>
      <c r="D99" s="76"/>
      <c r="E99" s="105"/>
    </row>
    <row r="100" spans="1:5" s="87" customFormat="1" x14ac:dyDescent="0.2">
      <c r="A100" s="78"/>
      <c r="B100" s="77" t="s">
        <v>174</v>
      </c>
      <c r="C100" s="105">
        <v>245766</v>
      </c>
      <c r="D100" s="76">
        <v>280415</v>
      </c>
      <c r="E100" s="105">
        <v>19490</v>
      </c>
    </row>
    <row r="101" spans="1:5" ht="37.5" x14ac:dyDescent="0.2">
      <c r="A101" s="22">
        <v>15234</v>
      </c>
      <c r="B101" s="51" t="s">
        <v>161</v>
      </c>
      <c r="C101" s="104">
        <f ca="1">SUM(OFFSET(C104,-1,0):OFFSET(C101,1,0))</f>
        <v>0</v>
      </c>
      <c r="D101" s="27">
        <f>SUM(D102:D104)-D104</f>
        <v>0</v>
      </c>
      <c r="E101" s="104">
        <f ca="1">SUM(OFFSET(E104,-1,0):OFFSET(E101,1,0))</f>
        <v>0</v>
      </c>
    </row>
    <row r="102" spans="1:5" s="87" customFormat="1" ht="18.95" hidden="1" customHeight="1" x14ac:dyDescent="0.2">
      <c r="A102" s="78"/>
      <c r="B102" s="77"/>
      <c r="C102" s="105"/>
      <c r="D102" s="76"/>
      <c r="E102" s="105"/>
    </row>
    <row r="103" spans="1:5" s="87" customFormat="1" x14ac:dyDescent="0.2">
      <c r="A103" s="78"/>
      <c r="B103" s="77"/>
      <c r="C103" s="105"/>
      <c r="D103" s="76"/>
      <c r="E103" s="105"/>
    </row>
    <row r="104" spans="1:5" x14ac:dyDescent="0.2">
      <c r="A104" s="28">
        <v>15300</v>
      </c>
      <c r="B104" s="52" t="s">
        <v>33</v>
      </c>
      <c r="C104" s="102">
        <v>0</v>
      </c>
      <c r="D104" s="119">
        <v>0</v>
      </c>
      <c r="E104" s="102">
        <v>0</v>
      </c>
    </row>
    <row r="105" spans="1:5" ht="37.5" x14ac:dyDescent="0.2">
      <c r="A105" s="53">
        <v>16000</v>
      </c>
      <c r="B105" s="54" t="s">
        <v>76</v>
      </c>
      <c r="C105" s="55">
        <f t="shared" ref="C105:D105" ca="1" si="44">C47-C53</f>
        <v>-530477</v>
      </c>
      <c r="D105" s="55">
        <f t="shared" ca="1" si="44"/>
        <v>-375780</v>
      </c>
      <c r="E105" s="55">
        <f t="shared" ref="E105" ca="1" si="45">E47-E53</f>
        <v>-73003</v>
      </c>
    </row>
    <row r="106" spans="1:5" x14ac:dyDescent="0.2">
      <c r="A106" s="72" t="s">
        <v>61</v>
      </c>
      <c r="B106" s="139" t="s">
        <v>36</v>
      </c>
      <c r="C106" s="139"/>
      <c r="D106" s="139"/>
      <c r="E106" s="139"/>
    </row>
    <row r="107" spans="1:5" x14ac:dyDescent="0.2">
      <c r="A107" s="56">
        <v>17000</v>
      </c>
      <c r="B107" s="57" t="s">
        <v>72</v>
      </c>
      <c r="C107" s="58">
        <f t="shared" ref="C107:D107" ca="1" si="46">C108+C109+C110</f>
        <v>9009920</v>
      </c>
      <c r="D107" s="58">
        <f t="shared" si="46"/>
        <v>3145</v>
      </c>
      <c r="E107" s="58">
        <f t="shared" ref="E107" ca="1" si="47">E108+E109+E110</f>
        <v>2145</v>
      </c>
    </row>
    <row r="108" spans="1:5" ht="56.25" x14ac:dyDescent="0.2">
      <c r="A108" s="59">
        <v>17100</v>
      </c>
      <c r="B108" s="60" t="s">
        <v>38</v>
      </c>
      <c r="C108" s="100">
        <v>8947876</v>
      </c>
      <c r="D108" s="117">
        <v>0</v>
      </c>
      <c r="E108" s="100"/>
    </row>
    <row r="109" spans="1:5" x14ac:dyDescent="0.2">
      <c r="A109" s="59">
        <v>17200</v>
      </c>
      <c r="B109" s="60" t="s">
        <v>71</v>
      </c>
      <c r="C109" s="100"/>
      <c r="D109" s="117"/>
      <c r="E109" s="100"/>
    </row>
    <row r="110" spans="1:5" ht="37.5" x14ac:dyDescent="0.2">
      <c r="A110" s="40">
        <v>17300</v>
      </c>
      <c r="B110" s="41" t="s">
        <v>37</v>
      </c>
      <c r="C110" s="42">
        <f t="shared" ref="C110:D110" ca="1" si="48">C111+C114+C117+C120+C123</f>
        <v>62044</v>
      </c>
      <c r="D110" s="42">
        <f t="shared" si="48"/>
        <v>3145</v>
      </c>
      <c r="E110" s="42">
        <f t="shared" ref="E110" ca="1" si="49">E111+E114+E117+E120+E123</f>
        <v>2145</v>
      </c>
    </row>
    <row r="111" spans="1:5" ht="56.25" x14ac:dyDescent="0.2">
      <c r="A111" s="61">
        <v>17310</v>
      </c>
      <c r="B111" s="62" t="s">
        <v>163</v>
      </c>
      <c r="C111" s="106">
        <f ca="1">SUM(OFFSET(C114,-1,0):OFFSET(C111,1,0))</f>
        <v>0</v>
      </c>
      <c r="D111" s="120">
        <f t="shared" ref="D111" si="50">SUM(D112:D114)-D114</f>
        <v>0</v>
      </c>
      <c r="E111" s="106">
        <f ca="1">SUM(OFFSET(E114,-1,0):OFFSET(E111,1,0))</f>
        <v>0</v>
      </c>
    </row>
    <row r="112" spans="1:5" s="87" customFormat="1" ht="18.95" hidden="1" customHeight="1" x14ac:dyDescent="0.2">
      <c r="A112" s="79"/>
      <c r="B112" s="80"/>
      <c r="C112" s="19"/>
      <c r="D112" s="19"/>
      <c r="E112" s="19"/>
    </row>
    <row r="113" spans="1:5" s="87" customFormat="1" x14ac:dyDescent="0.2">
      <c r="A113" s="79"/>
      <c r="B113" s="80"/>
      <c r="C113" s="21"/>
      <c r="D113" s="19"/>
      <c r="E113" s="21"/>
    </row>
    <row r="114" spans="1:5" ht="56.25" x14ac:dyDescent="0.2">
      <c r="A114" s="61">
        <v>17320</v>
      </c>
      <c r="B114" s="63" t="s">
        <v>156</v>
      </c>
      <c r="C114" s="106">
        <f ca="1">SUM(OFFSET(C117,-1,0):OFFSET(C114,1,0))</f>
        <v>58190</v>
      </c>
      <c r="D114" s="120">
        <f t="shared" ref="D114" si="51">SUM(D115:D117)-D117</f>
        <v>2145</v>
      </c>
      <c r="E114" s="106">
        <f ca="1">SUM(OFFSET(E117,-1,0):OFFSET(E114,1,0))</f>
        <v>2145</v>
      </c>
    </row>
    <row r="115" spans="1:5" s="87" customFormat="1" ht="18.95" hidden="1" customHeight="1" x14ac:dyDescent="0.2">
      <c r="A115" s="79"/>
      <c r="B115" s="81"/>
      <c r="C115" s="21"/>
      <c r="D115" s="19"/>
      <c r="E115" s="21"/>
    </row>
    <row r="116" spans="1:5" s="87" customFormat="1" ht="37.5" x14ac:dyDescent="0.2">
      <c r="A116" s="79"/>
      <c r="B116" s="81" t="s">
        <v>176</v>
      </c>
      <c r="C116" s="21">
        <v>58190</v>
      </c>
      <c r="D116" s="19">
        <v>2145</v>
      </c>
      <c r="E116" s="21">
        <v>2145</v>
      </c>
    </row>
    <row r="117" spans="1:5" ht="56.25" x14ac:dyDescent="0.2">
      <c r="A117" s="32">
        <v>17330</v>
      </c>
      <c r="B117" s="64" t="s">
        <v>164</v>
      </c>
      <c r="C117" s="106">
        <f ca="1">SUM(OFFSET(C120,-1,0):OFFSET(C117,1,0))</f>
        <v>0</v>
      </c>
      <c r="D117" s="120">
        <f t="shared" ref="D117" si="52">SUM(D118:D120)-D120</f>
        <v>0</v>
      </c>
      <c r="E117" s="106">
        <f ca="1">SUM(OFFSET(E120,-1,0):OFFSET(E117,1,0))</f>
        <v>0</v>
      </c>
    </row>
    <row r="118" spans="1:5" s="87" customFormat="1" ht="18.95" hidden="1" customHeight="1" x14ac:dyDescent="0.2">
      <c r="A118" s="82"/>
      <c r="B118" s="83"/>
      <c r="C118" s="21"/>
      <c r="D118" s="19"/>
      <c r="E118" s="21"/>
    </row>
    <row r="119" spans="1:5" s="87" customFormat="1" x14ac:dyDescent="0.2">
      <c r="A119" s="82"/>
      <c r="B119" s="83"/>
      <c r="C119" s="21"/>
      <c r="D119" s="19"/>
      <c r="E119" s="21"/>
    </row>
    <row r="120" spans="1:5" ht="56.25" x14ac:dyDescent="0.2">
      <c r="A120" s="32">
        <v>17340</v>
      </c>
      <c r="B120" s="64" t="s">
        <v>165</v>
      </c>
      <c r="C120" s="106">
        <f ca="1">SUM(OFFSET(C123,-1,0):OFFSET(C120,1,0))</f>
        <v>0</v>
      </c>
      <c r="D120" s="120">
        <f>SUM(D123:D123)-D123</f>
        <v>0</v>
      </c>
      <c r="E120" s="106">
        <f ca="1">SUM(OFFSET(E123,-1,0):OFFSET(E120,1,0))</f>
        <v>0</v>
      </c>
    </row>
    <row r="121" spans="1:5" s="87" customFormat="1" ht="18.95" hidden="1" customHeight="1" x14ac:dyDescent="0.2">
      <c r="A121" s="82"/>
      <c r="B121" s="83"/>
      <c r="C121" s="19"/>
      <c r="D121" s="19"/>
      <c r="E121" s="19"/>
    </row>
    <row r="122" spans="1:5" s="87" customFormat="1" x14ac:dyDescent="0.2">
      <c r="A122" s="82"/>
      <c r="B122" s="83"/>
      <c r="C122" s="21"/>
      <c r="D122" s="19"/>
      <c r="E122" s="21"/>
    </row>
    <row r="123" spans="1:5" ht="37.5" x14ac:dyDescent="0.2">
      <c r="A123" s="61">
        <v>17350</v>
      </c>
      <c r="B123" s="65" t="s">
        <v>166</v>
      </c>
      <c r="C123" s="106">
        <f ca="1">SUM(OFFSET(C126,-1,0):OFFSET(C123,1,0))</f>
        <v>3854</v>
      </c>
      <c r="D123" s="120">
        <f>SUM(D124:D126)-D126</f>
        <v>1000</v>
      </c>
      <c r="E123" s="106">
        <f ca="1">SUM(OFFSET(E126,-1,0):OFFSET(E123,1,0))</f>
        <v>0</v>
      </c>
    </row>
    <row r="124" spans="1:5" s="87" customFormat="1" ht="18.95" hidden="1" customHeight="1" x14ac:dyDescent="0.2">
      <c r="A124" s="79"/>
      <c r="B124" s="84"/>
      <c r="C124" s="21"/>
      <c r="D124" s="19"/>
      <c r="E124" s="21"/>
    </row>
    <row r="125" spans="1:5" s="87" customFormat="1" x14ac:dyDescent="0.2">
      <c r="A125" s="79"/>
      <c r="B125" s="84" t="s">
        <v>177</v>
      </c>
      <c r="C125" s="21">
        <v>3854</v>
      </c>
      <c r="D125" s="19">
        <v>1000</v>
      </c>
      <c r="E125" s="21">
        <v>0</v>
      </c>
    </row>
    <row r="126" spans="1:5" x14ac:dyDescent="0.2">
      <c r="A126" s="66">
        <v>18000</v>
      </c>
      <c r="B126" s="49" t="s">
        <v>73</v>
      </c>
      <c r="C126" s="39">
        <f t="shared" ref="C126:D126" si="53">C127+C128+C129</f>
        <v>8559013</v>
      </c>
      <c r="D126" s="39">
        <f t="shared" si="53"/>
        <v>0</v>
      </c>
      <c r="E126" s="39">
        <f t="shared" ref="E126" si="54">E127+E128+E129</f>
        <v>0</v>
      </c>
    </row>
    <row r="127" spans="1:5" x14ac:dyDescent="0.2">
      <c r="A127" s="67">
        <v>18100</v>
      </c>
      <c r="B127" s="68" t="s">
        <v>74</v>
      </c>
      <c r="C127" s="100">
        <v>8559013</v>
      </c>
      <c r="D127" s="117">
        <v>0</v>
      </c>
      <c r="E127" s="100"/>
    </row>
    <row r="128" spans="1:5" ht="37.5" x14ac:dyDescent="0.2">
      <c r="A128" s="67">
        <v>18200</v>
      </c>
      <c r="B128" s="68" t="s">
        <v>39</v>
      </c>
      <c r="C128" s="100"/>
      <c r="D128" s="117"/>
      <c r="E128" s="100"/>
    </row>
    <row r="129" spans="1:5" x14ac:dyDescent="0.2">
      <c r="A129" s="67">
        <v>18300</v>
      </c>
      <c r="B129" s="68" t="s">
        <v>40</v>
      </c>
      <c r="C129" s="100"/>
      <c r="D129" s="117"/>
      <c r="E129" s="100"/>
    </row>
    <row r="130" spans="1:5" ht="37.5" x14ac:dyDescent="0.2">
      <c r="A130" s="37">
        <v>19000</v>
      </c>
      <c r="B130" s="69" t="s">
        <v>75</v>
      </c>
      <c r="C130" s="39">
        <f t="shared" ref="C130:D130" ca="1" si="55">C107-C126</f>
        <v>450907</v>
      </c>
      <c r="D130" s="39">
        <f t="shared" si="55"/>
        <v>3145</v>
      </c>
      <c r="E130" s="39">
        <f t="shared" ref="E130" ca="1" si="56">E107-E126</f>
        <v>2145</v>
      </c>
    </row>
    <row r="131" spans="1:5" ht="37.5" x14ac:dyDescent="0.2">
      <c r="A131" s="59">
        <v>20100</v>
      </c>
      <c r="B131" s="70" t="s">
        <v>41</v>
      </c>
      <c r="C131" s="100"/>
      <c r="D131" s="117"/>
      <c r="E131" s="100"/>
    </row>
    <row r="132" spans="1:5" ht="37.5" x14ac:dyDescent="0.2">
      <c r="A132" s="59">
        <v>20200</v>
      </c>
      <c r="B132" s="70" t="s">
        <v>42</v>
      </c>
      <c r="C132" s="100">
        <v>-14649</v>
      </c>
      <c r="D132" s="117">
        <v>0</v>
      </c>
      <c r="E132" s="100">
        <v>-56135</v>
      </c>
    </row>
    <row r="133" spans="1:5" ht="37.5" x14ac:dyDescent="0.2">
      <c r="A133" s="34">
        <v>21000</v>
      </c>
      <c r="B133" s="71" t="s">
        <v>43</v>
      </c>
      <c r="C133" s="97">
        <f ca="1">C3+C45+C105+C130+C131+C132</f>
        <v>1553186</v>
      </c>
      <c r="D133" s="121">
        <f t="shared" ref="D133" ca="1" si="57">D3+D45+D105+D130+D131+D132</f>
        <v>1294219</v>
      </c>
      <c r="E133" s="97">
        <f ca="1">E3+E45+E105+E130+E131+E132</f>
        <v>1769162</v>
      </c>
    </row>
    <row r="134" spans="1:5" x14ac:dyDescent="0.2">
      <c r="A134" s="67">
        <v>21100</v>
      </c>
      <c r="B134" s="70" t="s">
        <v>44</v>
      </c>
      <c r="C134" s="100"/>
      <c r="D134" s="117"/>
      <c r="E134" s="100"/>
    </row>
    <row r="135" spans="1:5" x14ac:dyDescent="0.2">
      <c r="A135" s="67">
        <v>21200</v>
      </c>
      <c r="B135" s="70" t="s">
        <v>45</v>
      </c>
      <c r="C135" s="100"/>
      <c r="D135" s="117"/>
      <c r="E135" s="100"/>
    </row>
    <row r="136" spans="1:5" ht="17.25" customHeight="1" x14ac:dyDescent="0.2">
      <c r="A136" s="67">
        <v>21300</v>
      </c>
      <c r="B136" s="70" t="s">
        <v>46</v>
      </c>
      <c r="C136" s="100"/>
      <c r="D136" s="117"/>
      <c r="E136" s="100"/>
    </row>
    <row r="137" spans="1:5" x14ac:dyDescent="0.2">
      <c r="A137" s="67">
        <v>21400</v>
      </c>
      <c r="B137" s="70" t="s">
        <v>47</v>
      </c>
      <c r="C137" s="100">
        <f t="shared" ref="C137:D137" ca="1" si="58">C133-C139</f>
        <v>1428514</v>
      </c>
      <c r="D137" s="100">
        <f t="shared" ca="1" si="58"/>
        <v>1189219</v>
      </c>
      <c r="E137" s="100">
        <f ca="1">E133-E139</f>
        <v>1676461</v>
      </c>
    </row>
    <row r="138" spans="1:5" x14ac:dyDescent="0.2">
      <c r="A138" s="67">
        <v>21500</v>
      </c>
      <c r="B138" s="70" t="s">
        <v>48</v>
      </c>
      <c r="C138" s="100"/>
      <c r="D138" s="117"/>
      <c r="E138" s="100"/>
    </row>
    <row r="139" spans="1:5" x14ac:dyDescent="0.2">
      <c r="A139" s="67">
        <v>21600</v>
      </c>
      <c r="B139" s="70" t="s">
        <v>49</v>
      </c>
      <c r="C139" s="113">
        <v>124672</v>
      </c>
      <c r="D139" s="123">
        <v>105000</v>
      </c>
      <c r="E139" s="113">
        <v>92701</v>
      </c>
    </row>
    <row r="140" spans="1:5" x14ac:dyDescent="0.2">
      <c r="A140" s="67">
        <v>21700</v>
      </c>
      <c r="B140" s="70" t="s">
        <v>50</v>
      </c>
      <c r="C140" s="100"/>
      <c r="D140" s="117"/>
      <c r="E140" s="100"/>
    </row>
    <row r="141" spans="1:5" x14ac:dyDescent="0.2">
      <c r="A141" s="124"/>
      <c r="B141" s="125"/>
      <c r="C141" s="108"/>
      <c r="D141" s="126"/>
      <c r="E141" s="108"/>
    </row>
    <row r="142" spans="1:5" x14ac:dyDescent="0.2">
      <c r="A142" s="127" t="s">
        <v>169</v>
      </c>
      <c r="B142" s="125"/>
      <c r="C142" s="108"/>
      <c r="D142" s="126"/>
      <c r="E142" s="108"/>
    </row>
    <row r="143" spans="1:5" ht="37.5" customHeight="1" x14ac:dyDescent="0.2">
      <c r="A143" s="140" t="s">
        <v>168</v>
      </c>
      <c r="B143" s="140"/>
      <c r="C143" s="140"/>
      <c r="D143" s="140"/>
      <c r="E143" s="140"/>
    </row>
    <row r="144" spans="1:5" ht="22.5" x14ac:dyDescent="0.2">
      <c r="A144" s="107" t="s">
        <v>172</v>
      </c>
    </row>
    <row r="145" spans="1:1" x14ac:dyDescent="0.2">
      <c r="A145" s="2" t="s">
        <v>170</v>
      </c>
    </row>
  </sheetData>
  <sheetProtection formatColumns="0" formatRows="0" insertRows="0" deleteRows="0"/>
  <mergeCells count="4">
    <mergeCell ref="B4:E4"/>
    <mergeCell ref="B46:E46"/>
    <mergeCell ref="B106:E106"/>
    <mergeCell ref="A143:E143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horizontalDpi="4294967293" verticalDpi="0" r:id="rId1"/>
  <headerFooter>
    <oddHeader xml:space="preserve">&amp;C&amp;"Times New Roman,Bold"&amp;14
Naudas plūsma&amp;R&amp;"Times New Roman,Regular"&amp;14 4.pielikums
</oddHeader>
    <oddFooter>&amp;C&amp;"Times New Roman,Regular"&amp;12&amp;F&amp;R&amp;"Times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4</vt:i4>
      </vt:variant>
    </vt:vector>
  </HeadingPairs>
  <TitlesOfParts>
    <vt:vector size="7" baseType="lpstr">
      <vt:lpstr>PZ_aprēķins</vt:lpstr>
      <vt:lpstr>Bilance</vt:lpstr>
      <vt:lpstr>Naudas_plūsma</vt:lpstr>
      <vt:lpstr>Naudas_plūsma!Drukas_apgabals</vt:lpstr>
      <vt:lpstr>Bilance!Drukāt_virsrakstus</vt:lpstr>
      <vt:lpstr>Naudas_plūsma!Drukāt_virsrakstus</vt:lpstr>
      <vt:lpstr>PZ_aprēķins!Drukāt_virsrakstus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Karīna Šoka</dc:creator>
  <cp:lastModifiedBy>Modris Putns</cp:lastModifiedBy>
  <cp:lastPrinted>2022-07-25T12:39:10Z</cp:lastPrinted>
  <dcterms:created xsi:type="dcterms:W3CDTF">2015-06-08T06:33:04Z</dcterms:created>
  <dcterms:modified xsi:type="dcterms:W3CDTF">2022-08-09T06:29:06Z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5a320f60-c6ab-4277-be08-d6d35fa3b0e4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